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\Google Drive\PROFESSIONNEL\CERPEG-activites\N1-renforcement-factures\co-int_maths-factures_Niveau4\"/>
    </mc:Choice>
  </mc:AlternateContent>
  <xr:revisionPtr revIDLastSave="0" documentId="13_ncr:1_{E29A8623-CFBE-457E-86C5-8213D7B5BFEC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NIVEAU 4 " sheetId="12" r:id="rId1"/>
    <sheet name="NIVEAU 4  COR" sheetId="14" r:id="rId2"/>
  </sheets>
  <definedNames>
    <definedName name="_xlnm.Print_Area" localSheetId="0">'NIVEAU 4 '!$B$1:$T$37,'NIVEAU 4 '!$B$40:$T$72</definedName>
    <definedName name="_xlnm.Print_Area" localSheetId="1">'NIVEAU 4  COR'!$B$1:$T$37,'NIVEAU 4  COR'!$B$40:$T$72</definedName>
  </definedNames>
  <calcPr calcId="191029"/>
</workbook>
</file>

<file path=xl/calcChain.xml><?xml version="1.0" encoding="utf-8"?>
<calcChain xmlns="http://schemas.openxmlformats.org/spreadsheetml/2006/main">
  <c r="S48" i="12" l="1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S47" i="12"/>
  <c r="S47" i="14"/>
  <c r="R48" i="14"/>
  <c r="R49" i="14"/>
  <c r="R50" i="14"/>
  <c r="R51" i="14"/>
  <c r="R52" i="14"/>
  <c r="R53" i="14"/>
  <c r="R54" i="14"/>
  <c r="R55" i="14"/>
  <c r="R56" i="14"/>
  <c r="R57" i="14"/>
  <c r="R58" i="14"/>
  <c r="R59" i="14"/>
  <c r="R60" i="14"/>
  <c r="R61" i="14"/>
  <c r="R62" i="14"/>
  <c r="B69" i="14"/>
  <c r="B68" i="14"/>
  <c r="L34" i="14"/>
  <c r="L33" i="14"/>
  <c r="B34" i="14"/>
  <c r="B33" i="14"/>
  <c r="I28" i="12"/>
  <c r="I28" i="14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9" i="12"/>
  <c r="H9" i="14"/>
  <c r="H49" i="14" l="1"/>
  <c r="I49" i="14" s="1"/>
  <c r="H50" i="14"/>
  <c r="I50" i="14" s="1"/>
  <c r="H51" i="14"/>
  <c r="I51" i="14" s="1"/>
  <c r="H52" i="14"/>
  <c r="I52" i="14" s="1"/>
  <c r="H53" i="14"/>
  <c r="I53" i="14" s="1"/>
  <c r="H54" i="14"/>
  <c r="I54" i="14" s="1"/>
  <c r="H55" i="14"/>
  <c r="I55" i="14" s="1"/>
  <c r="H56" i="14"/>
  <c r="I56" i="14" s="1"/>
  <c r="H57" i="14"/>
  <c r="I57" i="14" s="1"/>
  <c r="H58" i="14"/>
  <c r="I58" i="14" s="1"/>
  <c r="H59" i="14"/>
  <c r="I59" i="14" s="1"/>
  <c r="H60" i="14"/>
  <c r="I60" i="14" s="1"/>
  <c r="H61" i="14"/>
  <c r="I61" i="14" s="1"/>
  <c r="H62" i="14"/>
  <c r="I62" i="14" s="1"/>
  <c r="R47" i="14"/>
  <c r="H48" i="14"/>
  <c r="I48" i="14" s="1"/>
  <c r="H47" i="14"/>
  <c r="I47" i="14" s="1"/>
  <c r="R27" i="14"/>
  <c r="R26" i="14"/>
  <c r="S26" i="14" s="1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9" i="14"/>
  <c r="O62" i="14"/>
  <c r="O61" i="14"/>
  <c r="O60" i="14"/>
  <c r="O59" i="14"/>
  <c r="O57" i="14"/>
  <c r="O56" i="14"/>
  <c r="O55" i="14"/>
  <c r="O54" i="14"/>
  <c r="O53" i="14"/>
  <c r="O52" i="14"/>
  <c r="O51" i="14"/>
  <c r="O50" i="14"/>
  <c r="O49" i="14"/>
  <c r="O48" i="14"/>
  <c r="O27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62" i="12"/>
  <c r="O61" i="12"/>
  <c r="O60" i="12"/>
  <c r="O59" i="12"/>
  <c r="O57" i="12"/>
  <c r="O56" i="12"/>
  <c r="O55" i="12"/>
  <c r="O54" i="12"/>
  <c r="O53" i="12"/>
  <c r="O52" i="12"/>
  <c r="O51" i="12"/>
  <c r="O50" i="12"/>
  <c r="O49" i="12"/>
  <c r="O48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7" i="12"/>
  <c r="O11" i="12"/>
  <c r="O10" i="12"/>
  <c r="O9" i="12"/>
  <c r="S9" i="14" l="1"/>
  <c r="S17" i="14"/>
  <c r="S25" i="14"/>
  <c r="S10" i="14"/>
  <c r="S18" i="14"/>
  <c r="S23" i="14"/>
  <c r="S24" i="14"/>
  <c r="S21" i="14"/>
  <c r="S27" i="14"/>
  <c r="S19" i="14"/>
  <c r="S13" i="14"/>
  <c r="S14" i="14"/>
  <c r="S15" i="14"/>
  <c r="D68" i="14"/>
  <c r="I63" i="14"/>
  <c r="I64" i="14" s="1"/>
  <c r="D33" i="14"/>
  <c r="I29" i="14"/>
  <c r="I30" i="14" s="1"/>
  <c r="I31" i="14" s="1"/>
  <c r="I32" i="14" s="1"/>
  <c r="I33" i="14" s="1"/>
  <c r="S11" i="14"/>
  <c r="S22" i="14"/>
  <c r="S16" i="14"/>
  <c r="S12" i="14"/>
  <c r="S20" i="14"/>
  <c r="L68" i="14" l="1"/>
  <c r="N68" i="14" s="1"/>
  <c r="N33" i="14"/>
  <c r="N34" i="14"/>
  <c r="S63" i="14"/>
  <c r="S64" i="14" s="1"/>
  <c r="S65" i="14" s="1"/>
  <c r="S66" i="14" s="1"/>
  <c r="B70" i="14"/>
  <c r="L69" i="14"/>
  <c r="D69" i="14"/>
  <c r="I69" i="14" s="1"/>
  <c r="S28" i="14"/>
  <c r="S29" i="14" s="1"/>
  <c r="S30" i="14" s="1"/>
  <c r="S31" i="14" s="1"/>
  <c r="S32" i="14" s="1"/>
  <c r="S33" i="14" s="1"/>
  <c r="B35" i="14"/>
  <c r="D34" i="14"/>
  <c r="I34" i="14" s="1"/>
  <c r="I35" i="14" s="1"/>
  <c r="I65" i="14"/>
  <c r="I66" i="14" s="1"/>
  <c r="S34" i="14" l="1"/>
  <c r="S35" i="14" s="1"/>
  <c r="L35" i="14"/>
  <c r="L70" i="14"/>
  <c r="N69" i="14"/>
  <c r="S69" i="14" s="1"/>
  <c r="S67" i="14"/>
  <c r="S68" i="14" s="1"/>
  <c r="I67" i="14"/>
  <c r="I68" i="14" s="1"/>
  <c r="I70" i="14" s="1"/>
  <c r="S70" i="14" l="1"/>
</calcChain>
</file>

<file path=xl/sharedStrings.xml><?xml version="1.0" encoding="utf-8"?>
<sst xmlns="http://schemas.openxmlformats.org/spreadsheetml/2006/main" count="465" uniqueCount="77">
  <si>
    <t>CONDITIONS DE VENTE</t>
  </si>
  <si>
    <t>F A C T U R E</t>
  </si>
  <si>
    <t>LIBELLÉ</t>
  </si>
  <si>
    <t>QTÉ</t>
  </si>
  <si>
    <t>PU</t>
  </si>
  <si>
    <t>MONTANT</t>
  </si>
  <si>
    <t>NET COMMERCIAL</t>
  </si>
  <si>
    <t>Escompte</t>
  </si>
  <si>
    <t>NET FINANCIER</t>
  </si>
  <si>
    <t>TVA</t>
  </si>
  <si>
    <t>TOTAL TTC</t>
  </si>
  <si>
    <r>
      <t>2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NET COMMERCIAL</t>
    </r>
  </si>
  <si>
    <t>PU NET</t>
  </si>
  <si>
    <t>CALCUL MONTANT TVA</t>
  </si>
  <si>
    <t>BASE</t>
  </si>
  <si>
    <t>TAUX</t>
  </si>
  <si>
    <t>Remise        %</t>
  </si>
  <si>
    <t>%</t>
  </si>
  <si>
    <t>Compte comptable…...............</t>
  </si>
  <si>
    <t>REMISE
 %</t>
  </si>
  <si>
    <t>Vérif. Du net commercial au TTC</t>
  </si>
  <si>
    <t>REMISE
%</t>
  </si>
  <si>
    <t>Remises articles habituelles inscrites - Remise globale 8 % - Escompte 2 %
TVA 20 % - TVA 5,5% sur les livres</t>
  </si>
  <si>
    <t>Remises articles habituelles inscrites - Remise globale 12 %  - Remise exceptionnelle 5 %
TVA 20 % - TVA 5,5% sur les livres</t>
  </si>
  <si>
    <t>Remises articles habituelles inscrites - Remise globale 11 % - Escompte 3 %
TVA 20 % - TVA 5,5% sur les livres</t>
  </si>
  <si>
    <t>Remises articles habituelles inscrites - Remise globale 5 %  - Escompte 2 % 
TVA 20 % - TVA 5,5% sur les livres</t>
  </si>
  <si>
    <t>Locomotive bois à pile jaune</t>
  </si>
  <si>
    <t xml:space="preserve">locomotive bois brio </t>
  </si>
  <si>
    <t>Mon livre de mise en beauté</t>
  </si>
  <si>
    <t>Le livre « Leçon de maquillage "</t>
  </si>
  <si>
    <t>Mon Look pour mes soirées</t>
  </si>
  <si>
    <t>Makeupistas - Mon livre pratique</t>
  </si>
  <si>
    <t>500 modèles de maquillage des yeux</t>
  </si>
  <si>
    <t>Mon premier maquillage Livre</t>
  </si>
  <si>
    <t>10 leçons de maquillage</t>
  </si>
  <si>
    <t>15 tutos Cils et sourcils</t>
  </si>
  <si>
    <t>Le petit guide pratique de la beauté</t>
  </si>
  <si>
    <t>Mon premier ABCD illustré</t>
  </si>
  <si>
    <t xml:space="preserve">Comtes illustrés pour enfants </t>
  </si>
  <si>
    <t>CLIENT : BEAUTE SURPRISE</t>
  </si>
  <si>
    <t>CLIENT : DETENTE SARL</t>
  </si>
  <si>
    <t>CLIENT : MA JOLIE ESTHETIQUE</t>
  </si>
  <si>
    <t>CLIENT : NATUR'ELLE</t>
  </si>
  <si>
    <t>Maquillage facile livre</t>
  </si>
  <si>
    <t>Make-up sur mesure livre</t>
  </si>
  <si>
    <t>Rouge b. perfect !</t>
  </si>
  <si>
    <t>DéliLips - Gloss Lèvres Bubble Gum</t>
  </si>
  <si>
    <t>Coffret Hypnôse</t>
  </si>
  <si>
    <t>Coffret Virtuôse</t>
  </si>
  <si>
    <t>Kit pinceaux</t>
  </si>
  <si>
    <t>Palette lèvres</t>
  </si>
  <si>
    <t>Palette yeux</t>
  </si>
  <si>
    <t>Taille crayon simple</t>
  </si>
  <si>
    <t>Vernis Brillance Eclat</t>
  </si>
  <si>
    <t>Vernis Magnet 3D</t>
  </si>
  <si>
    <t>Recourbe cils chauffant</t>
  </si>
  <si>
    <t>Pierre de verre</t>
  </si>
  <si>
    <t>Taille crayon double</t>
  </si>
  <si>
    <t>Lime à ongles pro</t>
  </si>
  <si>
    <t>Peigne démeloir</t>
  </si>
  <si>
    <t>Éponges latex</t>
  </si>
  <si>
    <t>Repousse et coupe cuticules</t>
  </si>
  <si>
    <t>Set 3 mini limes emeris</t>
  </si>
  <si>
    <t>Set 10 limes emeris</t>
  </si>
  <si>
    <t>Pinceau Kabuki Healthy Mix</t>
  </si>
  <si>
    <t>Polissoir 3 faces</t>
  </si>
  <si>
    <t>Lime verre</t>
  </si>
  <si>
    <t>Cardovan Natural</t>
  </si>
  <si>
    <t>Gloss cristal</t>
  </si>
  <si>
    <t>Rouge Dior</t>
  </si>
  <si>
    <t>Rouge à lèvres Shine &amp; Kiss</t>
  </si>
  <si>
    <t>Pink Starlet</t>
  </si>
  <si>
    <t>Gloss Effet 3D</t>
  </si>
  <si>
    <t>Rouge à Lèvre Sweet Kiss</t>
  </si>
  <si>
    <t>Maquillage des Lèvres Diorific</t>
  </si>
  <si>
    <t>Golden Gloss</t>
  </si>
  <si>
    <t>Dior Addict Lipstick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</si>
</sst>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0%"/>
    <numFmt numFmtId="165" formatCode="00.0%"/>
    <numFmt numFmtId="166" formatCode="0.0%"/>
    <numFmt numFmtId="167" formatCode="_-* #,##0.00\ _€_-;\-* #,##0.00\ _€_-;_-* &quot;-&quot;??\ _€_-;_-@_-"/>
  </numFmts>
  <fonts count="26" x14ac:knownFonts="1">
    <font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ED1C2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4" fillId="8" borderId="1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</cellStyleXfs>
  <cellXfs count="131">
    <xf numFmtId="0" fontId="0" fillId="0" borderId="0" xfId="0"/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3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3" xfId="0" applyFont="1" applyBorder="1" applyAlignment="1">
      <alignment horizontal="left" vertical="center"/>
    </xf>
    <xf numFmtId="4" fontId="18" fillId="0" borderId="2" xfId="0" applyNumberFormat="1" applyFont="1" applyBorder="1" applyAlignment="1">
      <alignment vertical="center"/>
    </xf>
    <xf numFmtId="4" fontId="19" fillId="0" borderId="2" xfId="0" applyNumberFormat="1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4" xfId="0" applyFont="1" applyBorder="1" applyAlignment="1">
      <alignment horizontal="right" vertical="center"/>
    </xf>
    <xf numFmtId="0" fontId="16" fillId="0" borderId="11" xfId="0" applyFont="1" applyBorder="1" applyAlignment="1">
      <alignment horizontal="left" vertical="center" inden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 indent="1"/>
    </xf>
    <xf numFmtId="165" fontId="16" fillId="0" borderId="0" xfId="0" applyNumberFormat="1" applyFont="1" applyBorder="1" applyAlignment="1">
      <alignment horizontal="left" vertical="center" indent="1"/>
    </xf>
    <xf numFmtId="4" fontId="19" fillId="0" borderId="0" xfId="0" applyNumberFormat="1" applyFont="1" applyBorder="1" applyAlignment="1">
      <alignment vertical="center"/>
    </xf>
    <xf numFmtId="0" fontId="18" fillId="0" borderId="3" xfId="0" applyFont="1" applyBorder="1" applyAlignment="1">
      <alignment horizontal="left" vertical="center" indent="1"/>
    </xf>
    <xf numFmtId="9" fontId="18" fillId="0" borderId="2" xfId="19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43" fontId="16" fillId="0" borderId="5" xfId="1" applyFont="1" applyBorder="1" applyAlignment="1">
      <alignment horizontal="center" vertical="center" wrapText="1"/>
    </xf>
    <xf numFmtId="43" fontId="16" fillId="0" borderId="2" xfId="1" applyFont="1" applyBorder="1" applyAlignment="1">
      <alignment vertical="center"/>
    </xf>
    <xf numFmtId="0" fontId="20" fillId="9" borderId="11" xfId="0" applyFont="1" applyFill="1" applyBorder="1" applyAlignment="1">
      <alignment vertical="center"/>
    </xf>
    <xf numFmtId="0" fontId="20" fillId="9" borderId="12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16" fillId="0" borderId="16" xfId="0" applyFont="1" applyBorder="1" applyAlignment="1">
      <alignment vertical="center"/>
    </xf>
    <xf numFmtId="0" fontId="16" fillId="0" borderId="18" xfId="0" applyFont="1" applyBorder="1" applyAlignment="1">
      <alignment horizontal="left" vertical="center" indent="1"/>
    </xf>
    <xf numFmtId="0" fontId="16" fillId="0" borderId="19" xfId="0" applyFont="1" applyBorder="1" applyAlignment="1">
      <alignment horizontal="left" vertical="center" indent="1"/>
    </xf>
    <xf numFmtId="166" fontId="16" fillId="10" borderId="0" xfId="19" applyNumberFormat="1" applyFont="1" applyFill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indent="1"/>
    </xf>
    <xf numFmtId="0" fontId="16" fillId="10" borderId="26" xfId="0" applyFont="1" applyFill="1" applyBorder="1" applyAlignment="1">
      <alignment vertical="center"/>
    </xf>
    <xf numFmtId="166" fontId="16" fillId="10" borderId="12" xfId="19" applyNumberFormat="1" applyFont="1" applyFill="1" applyBorder="1" applyAlignment="1">
      <alignment horizontal="center" vertical="center"/>
    </xf>
    <xf numFmtId="0" fontId="16" fillId="10" borderId="20" xfId="0" applyFont="1" applyFill="1" applyBorder="1" applyAlignment="1">
      <alignment vertical="center"/>
    </xf>
    <xf numFmtId="0" fontId="16" fillId="10" borderId="24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center" vertical="center"/>
    </xf>
    <xf numFmtId="0" fontId="16" fillId="10" borderId="1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right" vertical="center" indent="1"/>
    </xf>
    <xf numFmtId="9" fontId="24" fillId="0" borderId="2" xfId="19" applyFont="1" applyBorder="1" applyAlignment="1">
      <alignment horizontal="center" vertical="center"/>
    </xf>
    <xf numFmtId="0" fontId="21" fillId="9" borderId="11" xfId="0" applyFont="1" applyFill="1" applyBorder="1" applyAlignment="1"/>
    <xf numFmtId="167" fontId="22" fillId="0" borderId="5" xfId="0" applyNumberFormat="1" applyFont="1" applyBorder="1" applyAlignment="1">
      <alignment horizontal="center" vertical="center" wrapText="1"/>
    </xf>
    <xf numFmtId="9" fontId="16" fillId="0" borderId="2" xfId="19" applyFont="1" applyBorder="1" applyAlignment="1">
      <alignment horizontal="center" vertical="center"/>
    </xf>
    <xf numFmtId="0" fontId="16" fillId="10" borderId="0" xfId="0" applyFont="1" applyFill="1" applyAlignment="1">
      <alignment vertical="center"/>
    </xf>
    <xf numFmtId="0" fontId="16" fillId="10" borderId="28" xfId="0" applyFont="1" applyFill="1" applyBorder="1" applyAlignment="1">
      <alignment vertical="center"/>
    </xf>
    <xf numFmtId="9" fontId="16" fillId="10" borderId="0" xfId="19" applyFont="1" applyFill="1" applyBorder="1" applyAlignment="1">
      <alignment horizontal="center" vertical="center"/>
    </xf>
    <xf numFmtId="9" fontId="16" fillId="10" borderId="0" xfId="19" applyFont="1" applyFill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6" fillId="11" borderId="24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vertical="center"/>
    </xf>
    <xf numFmtId="0" fontId="16" fillId="11" borderId="3" xfId="0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left" vertical="center" indent="1"/>
    </xf>
    <xf numFmtId="4" fontId="18" fillId="0" borderId="5" xfId="0" applyNumberFormat="1" applyFont="1" applyBorder="1" applyAlignment="1">
      <alignment vertical="center"/>
    </xf>
    <xf numFmtId="0" fontId="16" fillId="0" borderId="20" xfId="0" applyFont="1" applyBorder="1" applyAlignment="1">
      <alignment horizontal="center" vertical="center" wrapText="1"/>
    </xf>
    <xf numFmtId="167" fontId="22" fillId="10" borderId="28" xfId="0" applyNumberFormat="1" applyFont="1" applyFill="1" applyBorder="1" applyAlignment="1">
      <alignment vertical="center"/>
    </xf>
    <xf numFmtId="0" fontId="16" fillId="11" borderId="3" xfId="0" applyFont="1" applyFill="1" applyBorder="1" applyAlignment="1">
      <alignment horizontal="left" vertical="center"/>
    </xf>
    <xf numFmtId="0" fontId="20" fillId="9" borderId="0" xfId="0" applyFont="1" applyFill="1" applyBorder="1" applyAlignment="1">
      <alignment vertical="center"/>
    </xf>
    <xf numFmtId="0" fontId="16" fillId="10" borderId="26" xfId="0" quotePrefix="1" applyFont="1" applyFill="1" applyBorder="1" applyAlignment="1">
      <alignment horizontal="left" vertical="center"/>
    </xf>
    <xf numFmtId="0" fontId="16" fillId="10" borderId="25" xfId="0" quotePrefix="1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vertical="center"/>
    </xf>
    <xf numFmtId="0" fontId="16" fillId="0" borderId="14" xfId="0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vertical="center"/>
    </xf>
    <xf numFmtId="0" fontId="21" fillId="9" borderId="0" xfId="0" applyFont="1" applyFill="1" applyBorder="1" applyAlignment="1"/>
    <xf numFmtId="0" fontId="16" fillId="0" borderId="2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textRotation="255" wrapText="1"/>
    </xf>
    <xf numFmtId="3" fontId="16" fillId="0" borderId="20" xfId="0" applyNumberFormat="1" applyFont="1" applyBorder="1" applyAlignment="1">
      <alignment horizontal="center" vertical="center"/>
    </xf>
    <xf numFmtId="167" fontId="22" fillId="0" borderId="4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12" borderId="14" xfId="0" applyFont="1" applyFill="1" applyBorder="1" applyAlignment="1">
      <alignment horizontal="center" vertical="center" wrapText="1"/>
    </xf>
    <xf numFmtId="0" fontId="16" fillId="12" borderId="14" xfId="0" applyFont="1" applyFill="1" applyBorder="1" applyAlignment="1">
      <alignment horizontal="center" vertical="center" wrapText="1"/>
    </xf>
    <xf numFmtId="167" fontId="16" fillId="10" borderId="26" xfId="0" applyNumberFormat="1" applyFont="1" applyFill="1" applyBorder="1" applyAlignment="1">
      <alignment vertical="center"/>
    </xf>
    <xf numFmtId="43" fontId="16" fillId="0" borderId="2" xfId="1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25" fillId="0" borderId="30" xfId="0" applyFont="1" applyBorder="1" applyAlignment="1">
      <alignment horizontal="center" vertical="center" textRotation="90" wrapText="1"/>
    </xf>
    <xf numFmtId="0" fontId="25" fillId="0" borderId="14" xfId="0" applyFont="1" applyBorder="1" applyAlignment="1">
      <alignment horizontal="center" vertical="center" textRotation="90" wrapText="1"/>
    </xf>
    <xf numFmtId="0" fontId="16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 wrapText="1"/>
    </xf>
    <xf numFmtId="43" fontId="16" fillId="0" borderId="30" xfId="1" applyFont="1" applyBorder="1" applyAlignment="1">
      <alignment horizontal="center" vertical="center" wrapText="1"/>
    </xf>
    <xf numFmtId="43" fontId="16" fillId="0" borderId="14" xfId="1" applyFont="1" applyBorder="1" applyAlignment="1">
      <alignment horizontal="center" vertical="center" wrapText="1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167" fontId="22" fillId="10" borderId="25" xfId="0" quotePrefix="1" applyNumberFormat="1" applyFont="1" applyFill="1" applyBorder="1" applyAlignment="1">
      <alignment horizontal="left" vertical="center"/>
    </xf>
    <xf numFmtId="167" fontId="22" fillId="10" borderId="26" xfId="0" quotePrefix="1" applyNumberFormat="1" applyFont="1" applyFill="1" applyBorder="1" applyAlignment="1">
      <alignment horizontal="left" vertical="center"/>
    </xf>
    <xf numFmtId="165" fontId="22" fillId="0" borderId="5" xfId="0" applyNumberFormat="1" applyFont="1" applyBorder="1" applyAlignment="1">
      <alignment horizontal="left" vertical="center" indent="1"/>
    </xf>
    <xf numFmtId="4" fontId="22" fillId="0" borderId="2" xfId="0" applyNumberFormat="1" applyFont="1" applyBorder="1" applyAlignment="1">
      <alignment vertical="center"/>
    </xf>
    <xf numFmtId="165" fontId="22" fillId="0" borderId="7" xfId="0" applyNumberFormat="1" applyFont="1" applyBorder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/>
    </xf>
    <xf numFmtId="165" fontId="22" fillId="0" borderId="5" xfId="0" applyNumberFormat="1" applyFont="1" applyBorder="1" applyAlignment="1">
      <alignment horizontal="center" vertical="center"/>
    </xf>
    <xf numFmtId="165" fontId="22" fillId="0" borderId="10" xfId="0" applyNumberFormat="1" applyFont="1" applyBorder="1" applyAlignment="1">
      <alignment horizontal="left" vertical="center" indent="1"/>
    </xf>
    <xf numFmtId="4" fontId="23" fillId="0" borderId="2" xfId="0" applyNumberFormat="1" applyFont="1" applyBorder="1" applyAlignment="1">
      <alignment vertical="center"/>
    </xf>
    <xf numFmtId="0" fontId="22" fillId="0" borderId="4" xfId="0" applyFont="1" applyBorder="1" applyAlignment="1">
      <alignment horizontal="right" vertical="center" indent="1"/>
    </xf>
    <xf numFmtId="165" fontId="22" fillId="0" borderId="5" xfId="0" applyNumberFormat="1" applyFont="1" applyBorder="1" applyAlignment="1">
      <alignment horizontal="left" vertical="center"/>
    </xf>
    <xf numFmtId="9" fontId="16" fillId="10" borderId="0" xfId="19" applyFont="1" applyFill="1" applyAlignment="1">
      <alignment horizontal="center" vertical="center"/>
    </xf>
  </cellXfs>
  <cellStyles count="20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 (user)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Milliers" xfId="1" builtinId="3"/>
    <cellStyle name="Neutral" xfId="15" xr:uid="{00000000-0005-0000-0000-00000D000000}"/>
    <cellStyle name="Normal" xfId="0" builtinId="0" customBuiltin="1"/>
    <cellStyle name="Note" xfId="2" builtinId="10" customBuiltin="1"/>
    <cellStyle name="Pourcentage" xfId="19" builtinId="5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59372</xdr:colOff>
      <xdr:row>31</xdr:row>
      <xdr:rowOff>178435</xdr:rowOff>
    </xdr:from>
    <xdr:ext cx="341697" cy="609013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53D4FA8-E40D-41E8-AD5A-2AE7B6CB46ED}"/>
            </a:ext>
          </a:extLst>
        </xdr:cNvPr>
        <xdr:cNvSpPr txBox="1"/>
      </xdr:nvSpPr>
      <xdr:spPr>
        <a:xfrm>
          <a:off x="59372" y="8298498"/>
          <a:ext cx="341697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(1)</a:t>
          </a:r>
        </a:p>
        <a:p>
          <a:endParaRPr lang="fr-FR" sz="1100"/>
        </a:p>
        <a:p>
          <a:r>
            <a:rPr lang="fr-FR" sz="1100"/>
            <a:t>(2)</a:t>
          </a:r>
        </a:p>
      </xdr:txBody>
    </xdr:sp>
    <xdr:clientData/>
  </xdr:oneCellAnchor>
  <xdr:oneCellAnchor>
    <xdr:from>
      <xdr:col>11</xdr:col>
      <xdr:colOff>43656</xdr:colOff>
      <xdr:row>31</xdr:row>
      <xdr:rowOff>162719</xdr:rowOff>
    </xdr:from>
    <xdr:ext cx="341697" cy="609013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5F24D880-CCAE-432D-961E-117D2EBEA966}"/>
            </a:ext>
          </a:extLst>
        </xdr:cNvPr>
        <xdr:cNvSpPr txBox="1"/>
      </xdr:nvSpPr>
      <xdr:spPr>
        <a:xfrm>
          <a:off x="8008937" y="8282782"/>
          <a:ext cx="341697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(1)</a:t>
          </a:r>
        </a:p>
        <a:p>
          <a:endParaRPr lang="fr-FR" sz="1100"/>
        </a:p>
        <a:p>
          <a:r>
            <a:rPr lang="fr-FR" sz="1100"/>
            <a:t>(2)</a:t>
          </a:r>
        </a:p>
      </xdr:txBody>
    </xdr:sp>
    <xdr:clientData/>
  </xdr:oneCellAnchor>
  <xdr:oneCellAnchor>
    <xdr:from>
      <xdr:col>0</xdr:col>
      <xdr:colOff>89375</xdr:colOff>
      <xdr:row>66</xdr:row>
      <xdr:rowOff>166529</xdr:rowOff>
    </xdr:from>
    <xdr:ext cx="341697" cy="609013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5AF7A5E3-FD73-47A9-9EB6-82A4DA93CD9A}"/>
            </a:ext>
          </a:extLst>
        </xdr:cNvPr>
        <xdr:cNvSpPr txBox="1"/>
      </xdr:nvSpPr>
      <xdr:spPr>
        <a:xfrm>
          <a:off x="89375" y="18561685"/>
          <a:ext cx="341697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(1)</a:t>
          </a:r>
        </a:p>
        <a:p>
          <a:endParaRPr lang="fr-FR" sz="1100"/>
        </a:p>
        <a:p>
          <a:r>
            <a:rPr lang="fr-FR" sz="1100"/>
            <a:t>(2)</a:t>
          </a:r>
        </a:p>
      </xdr:txBody>
    </xdr:sp>
    <xdr:clientData/>
  </xdr:oneCellAnchor>
  <xdr:oneCellAnchor>
    <xdr:from>
      <xdr:col>10</xdr:col>
      <xdr:colOff>83184</xdr:colOff>
      <xdr:row>66</xdr:row>
      <xdr:rowOff>158432</xdr:rowOff>
    </xdr:from>
    <xdr:ext cx="341697" cy="609013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CA094780-B5F5-4AC7-936D-80CFC82FE202}"/>
            </a:ext>
          </a:extLst>
        </xdr:cNvPr>
        <xdr:cNvSpPr txBox="1"/>
      </xdr:nvSpPr>
      <xdr:spPr>
        <a:xfrm>
          <a:off x="7953215" y="18553588"/>
          <a:ext cx="341697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(1)</a:t>
          </a:r>
        </a:p>
        <a:p>
          <a:endParaRPr lang="fr-FR" sz="1100"/>
        </a:p>
        <a:p>
          <a:r>
            <a:rPr lang="fr-FR" sz="1100"/>
            <a:t>(2)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31750</xdr:colOff>
      <xdr:row>31</xdr:row>
      <xdr:rowOff>174625</xdr:rowOff>
    </xdr:from>
    <xdr:ext cx="341697" cy="609013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00D7446-8621-4853-BCF3-FAB265BACC12}"/>
            </a:ext>
          </a:extLst>
        </xdr:cNvPr>
        <xdr:cNvSpPr txBox="1"/>
      </xdr:nvSpPr>
      <xdr:spPr>
        <a:xfrm>
          <a:off x="127000" y="8397875"/>
          <a:ext cx="341697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(1)</a:t>
          </a:r>
        </a:p>
        <a:p>
          <a:endParaRPr lang="fr-FR" sz="1100"/>
        </a:p>
        <a:p>
          <a:r>
            <a:rPr lang="fr-FR" sz="1100"/>
            <a:t>(2)</a:t>
          </a:r>
        </a:p>
      </xdr:txBody>
    </xdr:sp>
    <xdr:clientData/>
  </xdr:oneCellAnchor>
  <xdr:oneCellAnchor>
    <xdr:from>
      <xdr:col>11</xdr:col>
      <xdr:colOff>13970</xdr:colOff>
      <xdr:row>31</xdr:row>
      <xdr:rowOff>154940</xdr:rowOff>
    </xdr:from>
    <xdr:ext cx="341697" cy="609013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24DA82F-13BF-4D8D-90C1-BC953B7378B5}"/>
            </a:ext>
          </a:extLst>
        </xdr:cNvPr>
        <xdr:cNvSpPr txBox="1"/>
      </xdr:nvSpPr>
      <xdr:spPr>
        <a:xfrm>
          <a:off x="7951470" y="8378190"/>
          <a:ext cx="341697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(1)</a:t>
          </a:r>
        </a:p>
        <a:p>
          <a:endParaRPr lang="fr-FR" sz="1100"/>
        </a:p>
        <a:p>
          <a:r>
            <a:rPr lang="fr-FR" sz="1100"/>
            <a:t>(2)</a:t>
          </a:r>
        </a:p>
      </xdr:txBody>
    </xdr:sp>
    <xdr:clientData/>
  </xdr:oneCellAnchor>
  <xdr:oneCellAnchor>
    <xdr:from>
      <xdr:col>1</xdr:col>
      <xdr:colOff>17780</xdr:colOff>
      <xdr:row>66</xdr:row>
      <xdr:rowOff>154940</xdr:rowOff>
    </xdr:from>
    <xdr:ext cx="341697" cy="609013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48CB6AB0-92A3-4362-8674-41C588517A22}"/>
            </a:ext>
          </a:extLst>
        </xdr:cNvPr>
        <xdr:cNvSpPr txBox="1"/>
      </xdr:nvSpPr>
      <xdr:spPr>
        <a:xfrm>
          <a:off x="113030" y="18744565"/>
          <a:ext cx="341697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(1)</a:t>
          </a:r>
        </a:p>
        <a:p>
          <a:endParaRPr lang="fr-FR" sz="1100"/>
        </a:p>
        <a:p>
          <a:r>
            <a:rPr lang="fr-FR" sz="1100"/>
            <a:t>(2)</a:t>
          </a:r>
        </a:p>
      </xdr:txBody>
    </xdr:sp>
    <xdr:clientData/>
  </xdr:oneCellAnchor>
  <xdr:oneCellAnchor>
    <xdr:from>
      <xdr:col>11</xdr:col>
      <xdr:colOff>5715</xdr:colOff>
      <xdr:row>66</xdr:row>
      <xdr:rowOff>139065</xdr:rowOff>
    </xdr:from>
    <xdr:ext cx="341697" cy="609013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1BD5056C-6AE6-48D6-ADF7-0C7103335E45}"/>
            </a:ext>
          </a:extLst>
        </xdr:cNvPr>
        <xdr:cNvSpPr txBox="1"/>
      </xdr:nvSpPr>
      <xdr:spPr>
        <a:xfrm>
          <a:off x="7943215" y="18728690"/>
          <a:ext cx="341697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(1)</a:t>
          </a:r>
        </a:p>
        <a:p>
          <a:endParaRPr lang="fr-FR" sz="1100"/>
        </a:p>
        <a:p>
          <a:r>
            <a:rPr lang="fr-FR" sz="1100"/>
            <a:t>(2)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CC4B9-137A-4A1B-855F-7442DB2772C1}">
  <sheetPr>
    <tabColor theme="5" tint="-0.499984740745262"/>
    <pageSetUpPr fitToPage="1"/>
  </sheetPr>
  <dimension ref="B3:AMO1048565"/>
  <sheetViews>
    <sheetView showGridLines="0" tabSelected="1" view="pageBreakPreview" topLeftCell="B7" zoomScale="80" zoomScaleNormal="100" zoomScaleSheetLayoutView="80" workbookViewId="0">
      <selection activeCell="M68" sqref="M68:M69"/>
    </sheetView>
  </sheetViews>
  <sheetFormatPr baseColWidth="10" defaultRowHeight="14.1" customHeight="1" x14ac:dyDescent="0.3"/>
  <cols>
    <col min="1" max="1" width="1.296875" style="2" customWidth="1"/>
    <col min="2" max="2" width="20.296875" style="1" customWidth="1"/>
    <col min="3" max="3" width="7.09765625" style="1" customWidth="1"/>
    <col min="4" max="4" width="17.796875" style="1" customWidth="1"/>
    <col min="5" max="5" width="8.59765625" style="1" customWidth="1"/>
    <col min="6" max="6" width="9.69921875" style="1" customWidth="1"/>
    <col min="7" max="7" width="8.69921875" style="1" customWidth="1"/>
    <col min="8" max="8" width="12.5" style="1" customWidth="1"/>
    <col min="9" max="9" width="14.59765625" style="1" customWidth="1"/>
    <col min="10" max="10" width="2.5" style="1" customWidth="1"/>
    <col min="11" max="11" width="1.296875" style="2" customWidth="1"/>
    <col min="12" max="12" width="17.5" style="1" customWidth="1"/>
    <col min="13" max="13" width="7.09765625" style="1" customWidth="1"/>
    <col min="14" max="14" width="17.69921875" style="1" customWidth="1"/>
    <col min="15" max="15" width="8.8984375" style="1" customWidth="1"/>
    <col min="16" max="16" width="10.69921875" style="1" customWidth="1"/>
    <col min="17" max="17" width="8.69921875" style="1" customWidth="1"/>
    <col min="18" max="18" width="12.5" style="1" customWidth="1"/>
    <col min="19" max="19" width="14.09765625" style="1" customWidth="1"/>
    <col min="20" max="20" width="2.59765625" style="1" customWidth="1"/>
    <col min="21" max="21" width="10.69921875" style="1" customWidth="1"/>
    <col min="22" max="22" width="5.796875" style="1" customWidth="1"/>
    <col min="23" max="23" width="20.5" style="1" customWidth="1"/>
    <col min="24" max="1029" width="10.69921875" style="1" customWidth="1"/>
    <col min="1030" max="16384" width="11.19921875" style="2"/>
  </cols>
  <sheetData>
    <row r="3" spans="2:1029" s="29" customFormat="1" ht="32.4" customHeight="1" x14ac:dyDescent="0.35">
      <c r="B3" s="61" t="s">
        <v>39</v>
      </c>
      <c r="C3" s="61"/>
      <c r="D3" s="61"/>
      <c r="E3" s="61"/>
      <c r="F3" s="61"/>
      <c r="G3" s="68" t="s">
        <v>18</v>
      </c>
      <c r="H3" s="61"/>
      <c r="I3" s="61"/>
      <c r="J3" s="61"/>
      <c r="L3" s="61" t="s">
        <v>40</v>
      </c>
      <c r="M3" s="61"/>
      <c r="N3" s="61"/>
      <c r="O3" s="61"/>
      <c r="P3" s="61"/>
      <c r="Q3" s="68" t="s">
        <v>18</v>
      </c>
      <c r="R3" s="61"/>
      <c r="S3" s="61"/>
      <c r="T3" s="61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</row>
    <row r="4" spans="2:1029" ht="16.95" customHeight="1" x14ac:dyDescent="0.3">
      <c r="B4" s="105" t="s">
        <v>0</v>
      </c>
      <c r="C4" s="105"/>
      <c r="D4" s="105"/>
      <c r="E4" s="105"/>
      <c r="F4" s="105"/>
      <c r="G4" s="105"/>
      <c r="H4" s="105"/>
      <c r="I4" s="105"/>
      <c r="J4" s="105"/>
      <c r="L4" s="105" t="s">
        <v>0</v>
      </c>
      <c r="M4" s="105"/>
      <c r="N4" s="105"/>
      <c r="O4" s="105"/>
      <c r="P4" s="105"/>
      <c r="Q4" s="105"/>
      <c r="R4" s="105"/>
      <c r="S4" s="105"/>
      <c r="T4" s="105"/>
    </row>
    <row r="5" spans="2:1029" s="9" customFormat="1" ht="40.200000000000003" customHeight="1" x14ac:dyDescent="0.25">
      <c r="B5" s="108" t="s">
        <v>22</v>
      </c>
      <c r="C5" s="111"/>
      <c r="D5" s="111"/>
      <c r="E5" s="111"/>
      <c r="F5" s="111"/>
      <c r="G5" s="111"/>
      <c r="H5" s="111"/>
      <c r="I5" s="111"/>
      <c r="J5" s="112"/>
      <c r="L5" s="108" t="s">
        <v>23</v>
      </c>
      <c r="M5" s="111"/>
      <c r="N5" s="111"/>
      <c r="O5" s="111"/>
      <c r="P5" s="111"/>
      <c r="Q5" s="111"/>
      <c r="R5" s="111"/>
      <c r="S5" s="111"/>
      <c r="T5" s="112"/>
    </row>
    <row r="7" spans="2:1029" ht="16.95" customHeight="1" x14ac:dyDescent="0.3">
      <c r="B7" s="105" t="s">
        <v>1</v>
      </c>
      <c r="C7" s="105"/>
      <c r="D7" s="105"/>
      <c r="E7" s="105"/>
      <c r="F7" s="105"/>
      <c r="G7" s="105"/>
      <c r="H7" s="105"/>
      <c r="I7" s="105"/>
      <c r="J7" s="105"/>
      <c r="L7" s="105" t="s">
        <v>1</v>
      </c>
      <c r="M7" s="105"/>
      <c r="N7" s="105"/>
      <c r="O7" s="105"/>
      <c r="P7" s="105"/>
      <c r="Q7" s="105"/>
      <c r="R7" s="105"/>
      <c r="S7" s="105"/>
      <c r="T7" s="105"/>
    </row>
    <row r="8" spans="2:1029" s="10" customFormat="1" ht="41.4" customHeight="1" x14ac:dyDescent="0.3">
      <c r="B8" s="99"/>
      <c r="C8" s="100"/>
      <c r="D8" s="101"/>
      <c r="E8" s="69" t="s">
        <v>3</v>
      </c>
      <c r="F8" s="70" t="s">
        <v>4</v>
      </c>
      <c r="G8" s="71" t="s">
        <v>21</v>
      </c>
      <c r="H8" s="70" t="s">
        <v>12</v>
      </c>
      <c r="I8" s="72" t="s">
        <v>5</v>
      </c>
      <c r="J8" s="83" t="s">
        <v>9</v>
      </c>
      <c r="L8" s="99" t="s">
        <v>2</v>
      </c>
      <c r="M8" s="100"/>
      <c r="N8" s="101"/>
      <c r="O8" s="69" t="s">
        <v>3</v>
      </c>
      <c r="P8" s="70" t="s">
        <v>4</v>
      </c>
      <c r="Q8" s="71" t="s">
        <v>21</v>
      </c>
      <c r="R8" s="70" t="s">
        <v>12</v>
      </c>
      <c r="S8" s="70" t="s">
        <v>5</v>
      </c>
      <c r="T8" s="83" t="s">
        <v>9</v>
      </c>
    </row>
    <row r="9" spans="2:1029" s="10" customFormat="1" ht="19.95" customHeight="1" x14ac:dyDescent="0.3">
      <c r="B9" s="86" t="s">
        <v>28</v>
      </c>
      <c r="C9" s="86"/>
      <c r="D9" s="86"/>
      <c r="E9" s="58">
        <v>52</v>
      </c>
      <c r="F9" s="80">
        <v>7.35</v>
      </c>
      <c r="G9" s="47"/>
      <c r="H9" s="8">
        <f>F9*(1-G9)</f>
        <v>7.35</v>
      </c>
      <c r="I9" s="64"/>
      <c r="J9" s="66"/>
      <c r="L9" s="86" t="s">
        <v>55</v>
      </c>
      <c r="M9" s="86" t="s">
        <v>55</v>
      </c>
      <c r="N9" s="86" t="s">
        <v>55</v>
      </c>
      <c r="O9" s="7">
        <f>E9-10</f>
        <v>42</v>
      </c>
      <c r="P9" s="24">
        <v>14.85</v>
      </c>
      <c r="Q9" s="44"/>
      <c r="R9" s="8"/>
      <c r="S9" s="8"/>
      <c r="T9" s="66"/>
    </row>
    <row r="10" spans="2:1029" s="10" customFormat="1" ht="19.95" customHeight="1" x14ac:dyDescent="0.3">
      <c r="B10" s="86" t="s">
        <v>29</v>
      </c>
      <c r="C10" s="86"/>
      <c r="D10" s="86"/>
      <c r="E10" s="58">
        <v>62</v>
      </c>
      <c r="F10" s="80">
        <v>10.35</v>
      </c>
      <c r="G10" s="47">
        <v>0.08</v>
      </c>
      <c r="H10" s="8">
        <f t="shared" ref="H10:H27" si="0">F10*(1-G10)</f>
        <v>9.5220000000000002</v>
      </c>
      <c r="I10" s="64"/>
      <c r="J10" s="66"/>
      <c r="L10" s="86" t="s">
        <v>56</v>
      </c>
      <c r="M10" s="86" t="s">
        <v>56</v>
      </c>
      <c r="N10" s="86" t="s">
        <v>56</v>
      </c>
      <c r="O10" s="7">
        <f>E10+25</f>
        <v>87</v>
      </c>
      <c r="P10" s="24">
        <v>5.85</v>
      </c>
      <c r="Q10" s="44"/>
      <c r="R10" s="8"/>
      <c r="S10" s="8"/>
      <c r="T10" s="66"/>
    </row>
    <row r="11" spans="2:1029" s="10" customFormat="1" ht="19.95" customHeight="1" x14ac:dyDescent="0.3">
      <c r="B11" s="86" t="s">
        <v>45</v>
      </c>
      <c r="C11" s="86"/>
      <c r="D11" s="86"/>
      <c r="E11" s="58">
        <v>150</v>
      </c>
      <c r="F11" s="80">
        <v>26.25</v>
      </c>
      <c r="G11" s="47"/>
      <c r="H11" s="8">
        <f t="shared" si="0"/>
        <v>26.25</v>
      </c>
      <c r="I11" s="64"/>
      <c r="J11" s="66"/>
      <c r="L11" s="86" t="s">
        <v>57</v>
      </c>
      <c r="M11" s="86" t="s">
        <v>57</v>
      </c>
      <c r="N11" s="86" t="s">
        <v>57</v>
      </c>
      <c r="O11" s="7">
        <f>E11-33</f>
        <v>117</v>
      </c>
      <c r="P11" s="24">
        <v>5.25</v>
      </c>
      <c r="Q11" s="44">
        <v>0.2</v>
      </c>
      <c r="R11" s="8"/>
      <c r="S11" s="8"/>
      <c r="T11" s="66"/>
    </row>
    <row r="12" spans="2:1029" s="10" customFormat="1" ht="19.95" customHeight="1" x14ac:dyDescent="0.3">
      <c r="B12" s="86" t="s">
        <v>46</v>
      </c>
      <c r="C12" s="86"/>
      <c r="D12" s="86"/>
      <c r="E12" s="58">
        <v>120</v>
      </c>
      <c r="F12" s="80">
        <v>6.75</v>
      </c>
      <c r="G12" s="47">
        <v>7.0000000000000007E-2</v>
      </c>
      <c r="H12" s="8">
        <f t="shared" si="0"/>
        <v>6.2774999999999999</v>
      </c>
      <c r="I12" s="64"/>
      <c r="J12" s="66"/>
      <c r="L12" s="86" t="s">
        <v>58</v>
      </c>
      <c r="M12" s="86" t="s">
        <v>58</v>
      </c>
      <c r="N12" s="86" t="s">
        <v>58</v>
      </c>
      <c r="O12" s="7">
        <f t="shared" ref="O12" si="1">E12-10</f>
        <v>110</v>
      </c>
      <c r="P12" s="24">
        <v>4.3499999999999996</v>
      </c>
      <c r="Q12" s="44">
        <v>0.22</v>
      </c>
      <c r="R12" s="8"/>
      <c r="S12" s="8"/>
      <c r="T12" s="66"/>
    </row>
    <row r="13" spans="2:1029" s="10" customFormat="1" ht="19.95" customHeight="1" x14ac:dyDescent="0.3">
      <c r="B13" s="87" t="s">
        <v>47</v>
      </c>
      <c r="C13" s="88" t="s">
        <v>47</v>
      </c>
      <c r="D13" s="89" t="s">
        <v>47</v>
      </c>
      <c r="E13" s="58">
        <v>33</v>
      </c>
      <c r="F13" s="114">
        <v>42.45</v>
      </c>
      <c r="G13" s="47"/>
      <c r="H13" s="8">
        <f t="shared" si="0"/>
        <v>42.45</v>
      </c>
      <c r="I13" s="64"/>
      <c r="J13" s="66"/>
      <c r="L13" s="86" t="s">
        <v>59</v>
      </c>
      <c r="M13" s="86" t="s">
        <v>59</v>
      </c>
      <c r="N13" s="86" t="s">
        <v>59</v>
      </c>
      <c r="O13" s="7">
        <f t="shared" ref="O13" si="2">E13+25</f>
        <v>58</v>
      </c>
      <c r="P13" s="24">
        <v>5.85</v>
      </c>
      <c r="Q13" s="44"/>
      <c r="R13" s="8"/>
      <c r="S13" s="8"/>
      <c r="T13" s="66"/>
    </row>
    <row r="14" spans="2:1029" s="10" customFormat="1" ht="19.95" customHeight="1" x14ac:dyDescent="0.3">
      <c r="B14" s="87" t="s">
        <v>48</v>
      </c>
      <c r="C14" s="88" t="s">
        <v>48</v>
      </c>
      <c r="D14" s="89" t="s">
        <v>48</v>
      </c>
      <c r="E14" s="58">
        <v>48</v>
      </c>
      <c r="F14" s="115">
        <v>42.45</v>
      </c>
      <c r="G14" s="47">
        <v>0.16</v>
      </c>
      <c r="H14" s="8">
        <f t="shared" si="0"/>
        <v>35.658000000000001</v>
      </c>
      <c r="I14" s="64"/>
      <c r="J14" s="66"/>
      <c r="L14" s="86" t="s">
        <v>60</v>
      </c>
      <c r="M14" s="86" t="s">
        <v>60</v>
      </c>
      <c r="N14" s="86" t="s">
        <v>60</v>
      </c>
      <c r="O14" s="7">
        <f t="shared" ref="O14" si="3">E14-33</f>
        <v>15</v>
      </c>
      <c r="P14" s="24">
        <v>4.3499999999999996</v>
      </c>
      <c r="Q14" s="44"/>
      <c r="R14" s="8"/>
      <c r="S14" s="8"/>
      <c r="T14" s="66"/>
    </row>
    <row r="15" spans="2:1029" s="10" customFormat="1" ht="19.95" customHeight="1" x14ac:dyDescent="0.3">
      <c r="B15" s="87" t="s">
        <v>49</v>
      </c>
      <c r="C15" s="88" t="s">
        <v>49</v>
      </c>
      <c r="D15" s="89" t="s">
        <v>49</v>
      </c>
      <c r="E15" s="58">
        <v>110</v>
      </c>
      <c r="F15" s="24">
        <v>87.9</v>
      </c>
      <c r="G15" s="47"/>
      <c r="H15" s="8">
        <f t="shared" si="0"/>
        <v>87.9</v>
      </c>
      <c r="I15" s="64"/>
      <c r="J15" s="66"/>
      <c r="L15" s="86" t="s">
        <v>52</v>
      </c>
      <c r="M15" s="86" t="s">
        <v>52</v>
      </c>
      <c r="N15" s="86" t="s">
        <v>52</v>
      </c>
      <c r="O15" s="7">
        <f t="shared" ref="O15" si="4">E15-10</f>
        <v>100</v>
      </c>
      <c r="P15" s="24">
        <v>4.2</v>
      </c>
      <c r="Q15" s="44">
        <v>0.15</v>
      </c>
      <c r="R15" s="8"/>
      <c r="S15" s="8"/>
      <c r="T15" s="66"/>
    </row>
    <row r="16" spans="2:1029" s="10" customFormat="1" ht="19.95" customHeight="1" x14ac:dyDescent="0.3">
      <c r="B16" s="87" t="s">
        <v>50</v>
      </c>
      <c r="C16" s="88" t="s">
        <v>50</v>
      </c>
      <c r="D16" s="89" t="s">
        <v>50</v>
      </c>
      <c r="E16" s="58">
        <v>85</v>
      </c>
      <c r="F16" s="25">
        <v>65.25</v>
      </c>
      <c r="G16" s="47"/>
      <c r="H16" s="8">
        <f t="shared" si="0"/>
        <v>65.25</v>
      </c>
      <c r="I16" s="64"/>
      <c r="J16" s="66"/>
      <c r="L16" s="86" t="s">
        <v>61</v>
      </c>
      <c r="M16" s="86" t="s">
        <v>61</v>
      </c>
      <c r="N16" s="86" t="s">
        <v>61</v>
      </c>
      <c r="O16" s="7">
        <f t="shared" ref="O16" si="5">E16+25</f>
        <v>110</v>
      </c>
      <c r="P16" s="24">
        <v>8.85</v>
      </c>
      <c r="Q16" s="44">
        <v>0.13</v>
      </c>
      <c r="R16" s="8"/>
      <c r="S16" s="8"/>
      <c r="T16" s="66"/>
    </row>
    <row r="17" spans="2:23" s="10" customFormat="1" ht="19.95" customHeight="1" x14ac:dyDescent="0.3">
      <c r="B17" s="87" t="s">
        <v>51</v>
      </c>
      <c r="C17" s="88" t="s">
        <v>51</v>
      </c>
      <c r="D17" s="89" t="s">
        <v>51</v>
      </c>
      <c r="E17" s="58">
        <v>41</v>
      </c>
      <c r="F17" s="25">
        <v>65.25</v>
      </c>
      <c r="G17" s="47">
        <v>0.18</v>
      </c>
      <c r="H17" s="8">
        <f t="shared" si="0"/>
        <v>53.505000000000003</v>
      </c>
      <c r="I17" s="64"/>
      <c r="J17" s="66"/>
      <c r="L17" s="86" t="s">
        <v>28</v>
      </c>
      <c r="M17" s="86"/>
      <c r="N17" s="86"/>
      <c r="O17" s="7">
        <f t="shared" ref="O17" si="6">E17-33</f>
        <v>8</v>
      </c>
      <c r="P17" s="24">
        <v>16.3</v>
      </c>
      <c r="Q17" s="44"/>
      <c r="R17" s="8"/>
      <c r="S17" s="8"/>
      <c r="T17" s="66"/>
    </row>
    <row r="18" spans="2:23" s="10" customFormat="1" ht="19.95" customHeight="1" x14ac:dyDescent="0.3">
      <c r="B18" s="116" t="s">
        <v>52</v>
      </c>
      <c r="C18" s="117"/>
      <c r="D18" s="118"/>
      <c r="E18" s="58">
        <v>20</v>
      </c>
      <c r="F18" s="24">
        <v>4.2</v>
      </c>
      <c r="G18" s="47"/>
      <c r="H18" s="8">
        <f t="shared" si="0"/>
        <v>4.2</v>
      </c>
      <c r="I18" s="64"/>
      <c r="J18" s="66"/>
      <c r="L18" s="86" t="s">
        <v>29</v>
      </c>
      <c r="M18" s="86"/>
      <c r="N18" s="86"/>
      <c r="O18" s="7">
        <f t="shared" ref="O18" si="7">E18-10</f>
        <v>10</v>
      </c>
      <c r="P18" s="24">
        <v>25</v>
      </c>
      <c r="Q18" s="44"/>
      <c r="R18" s="8"/>
      <c r="S18" s="8"/>
      <c r="T18" s="66"/>
    </row>
    <row r="19" spans="2:23" s="10" customFormat="1" ht="19.95" customHeight="1" x14ac:dyDescent="0.3">
      <c r="B19" s="86" t="s">
        <v>29</v>
      </c>
      <c r="C19" s="86"/>
      <c r="D19" s="86"/>
      <c r="E19" s="58">
        <v>59</v>
      </c>
      <c r="F19" s="24">
        <v>25</v>
      </c>
      <c r="G19" s="47"/>
      <c r="H19" s="8">
        <f t="shared" si="0"/>
        <v>25</v>
      </c>
      <c r="I19" s="64"/>
      <c r="J19" s="66"/>
      <c r="L19" s="86" t="s">
        <v>30</v>
      </c>
      <c r="M19" s="86"/>
      <c r="N19" s="86"/>
      <c r="O19" s="7">
        <f t="shared" ref="O19" si="8">E19+25</f>
        <v>84</v>
      </c>
      <c r="P19" s="25">
        <v>26.5</v>
      </c>
      <c r="Q19" s="44">
        <v>0.05</v>
      </c>
      <c r="R19" s="8"/>
      <c r="S19" s="8"/>
      <c r="T19" s="66"/>
    </row>
    <row r="20" spans="2:23" s="10" customFormat="1" ht="19.95" customHeight="1" x14ac:dyDescent="0.3">
      <c r="B20" s="86" t="s">
        <v>30</v>
      </c>
      <c r="C20" s="86"/>
      <c r="D20" s="86"/>
      <c r="E20" s="58">
        <v>50</v>
      </c>
      <c r="F20" s="25">
        <v>26.5</v>
      </c>
      <c r="G20" s="47">
        <v>0.06</v>
      </c>
      <c r="H20" s="8">
        <f t="shared" si="0"/>
        <v>24.91</v>
      </c>
      <c r="I20" s="64"/>
      <c r="J20" s="66"/>
      <c r="L20" s="86" t="s">
        <v>31</v>
      </c>
      <c r="M20" s="86"/>
      <c r="N20" s="86"/>
      <c r="O20" s="7">
        <f t="shared" ref="O20" si="9">E20-33</f>
        <v>17</v>
      </c>
      <c r="P20" s="25">
        <v>23.5</v>
      </c>
      <c r="Q20" s="44"/>
      <c r="R20" s="8"/>
      <c r="S20" s="8"/>
      <c r="T20" s="66"/>
    </row>
    <row r="21" spans="2:23" s="10" customFormat="1" ht="19.95" customHeight="1" x14ac:dyDescent="0.3">
      <c r="B21" s="86" t="s">
        <v>31</v>
      </c>
      <c r="C21" s="86"/>
      <c r="D21" s="86"/>
      <c r="E21" s="58">
        <v>74</v>
      </c>
      <c r="F21" s="25">
        <v>23.5</v>
      </c>
      <c r="G21" s="47">
        <v>0.06</v>
      </c>
      <c r="H21" s="8">
        <f t="shared" si="0"/>
        <v>22.09</v>
      </c>
      <c r="I21" s="64"/>
      <c r="J21" s="66"/>
      <c r="L21" s="86" t="s">
        <v>32</v>
      </c>
      <c r="M21" s="86"/>
      <c r="N21" s="86"/>
      <c r="O21" s="7">
        <f t="shared" ref="O21" si="10">E21-10</f>
        <v>64</v>
      </c>
      <c r="P21" s="24">
        <v>35.5</v>
      </c>
      <c r="Q21" s="44">
        <v>0.03</v>
      </c>
      <c r="R21" s="8"/>
      <c r="S21" s="8"/>
      <c r="T21" s="66"/>
    </row>
    <row r="22" spans="2:23" s="10" customFormat="1" ht="19.95" customHeight="1" x14ac:dyDescent="0.3">
      <c r="B22" s="86" t="s">
        <v>32</v>
      </c>
      <c r="C22" s="86"/>
      <c r="D22" s="86"/>
      <c r="E22" s="58">
        <v>52</v>
      </c>
      <c r="F22" s="24">
        <v>35.5</v>
      </c>
      <c r="G22" s="47">
        <v>7.0000000000000007E-2</v>
      </c>
      <c r="H22" s="8">
        <f t="shared" si="0"/>
        <v>33.015000000000001</v>
      </c>
      <c r="I22" s="64"/>
      <c r="J22" s="66"/>
      <c r="L22" s="86" t="s">
        <v>33</v>
      </c>
      <c r="M22" s="86"/>
      <c r="N22" s="86"/>
      <c r="O22" s="7">
        <f t="shared" ref="O22" si="11">E22+25</f>
        <v>77</v>
      </c>
      <c r="P22" s="24">
        <v>15.5</v>
      </c>
      <c r="Q22" s="44">
        <v>0.03</v>
      </c>
      <c r="R22" s="8"/>
      <c r="S22" s="8"/>
      <c r="T22" s="66"/>
      <c r="W22" s="81"/>
    </row>
    <row r="23" spans="2:23" s="10" customFormat="1" ht="19.95" customHeight="1" x14ac:dyDescent="0.3">
      <c r="B23" s="113" t="s">
        <v>43</v>
      </c>
      <c r="C23" s="113"/>
      <c r="D23" s="113"/>
      <c r="E23" s="58">
        <v>63</v>
      </c>
      <c r="F23" s="24">
        <v>15.2</v>
      </c>
      <c r="G23" s="47">
        <v>7.0000000000000007E-2</v>
      </c>
      <c r="H23" s="8">
        <f t="shared" si="0"/>
        <v>14.135999999999999</v>
      </c>
      <c r="I23" s="64"/>
      <c r="J23" s="66"/>
      <c r="L23" s="86" t="s">
        <v>34</v>
      </c>
      <c r="M23" s="86"/>
      <c r="N23" s="86"/>
      <c r="O23" s="7">
        <f t="shared" ref="O23" si="12">E23-33</f>
        <v>30</v>
      </c>
      <c r="P23" s="24">
        <v>9.99</v>
      </c>
      <c r="Q23" s="44"/>
      <c r="R23" s="8"/>
      <c r="S23" s="8"/>
      <c r="T23" s="66"/>
      <c r="W23" s="81"/>
    </row>
    <row r="24" spans="2:23" s="10" customFormat="1" ht="19.95" customHeight="1" x14ac:dyDescent="0.3">
      <c r="B24" s="113" t="s">
        <v>44</v>
      </c>
      <c r="C24" s="113"/>
      <c r="D24" s="113"/>
      <c r="E24" s="58">
        <v>12</v>
      </c>
      <c r="F24" s="24">
        <v>19.989999999999998</v>
      </c>
      <c r="G24" s="47"/>
      <c r="H24" s="8">
        <f t="shared" si="0"/>
        <v>19.989999999999998</v>
      </c>
      <c r="I24" s="64"/>
      <c r="J24" s="66"/>
      <c r="L24" s="86" t="s">
        <v>35</v>
      </c>
      <c r="M24" s="86"/>
      <c r="N24" s="86"/>
      <c r="O24" s="7">
        <f t="shared" ref="O24" si="13">E24-10</f>
        <v>2</v>
      </c>
      <c r="P24" s="25">
        <v>14.9</v>
      </c>
      <c r="Q24" s="44"/>
      <c r="R24" s="8"/>
      <c r="S24" s="8"/>
      <c r="T24" s="66"/>
      <c r="W24" s="81"/>
    </row>
    <row r="25" spans="2:23" s="10" customFormat="1" ht="19.95" customHeight="1" x14ac:dyDescent="0.3">
      <c r="B25" s="86" t="s">
        <v>34</v>
      </c>
      <c r="C25" s="86"/>
      <c r="D25" s="86"/>
      <c r="E25" s="58">
        <v>12</v>
      </c>
      <c r="F25" s="24">
        <v>9.99</v>
      </c>
      <c r="G25" s="47">
        <v>0.1</v>
      </c>
      <c r="H25" s="8">
        <f t="shared" si="0"/>
        <v>8.9909999999999997</v>
      </c>
      <c r="I25" s="64"/>
      <c r="J25" s="66"/>
      <c r="L25" s="86" t="s">
        <v>36</v>
      </c>
      <c r="M25" s="86"/>
      <c r="N25" s="86"/>
      <c r="O25" s="7">
        <f t="shared" ref="O25" si="14">E25+25</f>
        <v>37</v>
      </c>
      <c r="P25" s="25">
        <v>9.99</v>
      </c>
      <c r="Q25" s="44">
        <v>0.08</v>
      </c>
      <c r="R25" s="8"/>
      <c r="S25" s="8"/>
      <c r="T25" s="66"/>
      <c r="W25" s="81"/>
    </row>
    <row r="26" spans="2:23" s="1" customFormat="1" ht="19.95" customHeight="1" x14ac:dyDescent="0.25">
      <c r="B26" s="86" t="s">
        <v>35</v>
      </c>
      <c r="C26" s="86"/>
      <c r="D26" s="86"/>
      <c r="E26" s="34">
        <v>12</v>
      </c>
      <c r="F26" s="25">
        <v>14.9</v>
      </c>
      <c r="G26" s="47"/>
      <c r="H26" s="8">
        <f t="shared" si="0"/>
        <v>14.9</v>
      </c>
      <c r="I26" s="65"/>
      <c r="J26" s="67"/>
      <c r="L26" s="87" t="s">
        <v>37</v>
      </c>
      <c r="M26" s="88" t="s">
        <v>26</v>
      </c>
      <c r="N26" s="89" t="s">
        <v>26</v>
      </c>
      <c r="O26" s="7">
        <v>150</v>
      </c>
      <c r="P26" s="24">
        <v>14.1</v>
      </c>
      <c r="Q26" s="44">
        <v>0.11</v>
      </c>
      <c r="R26" s="12"/>
      <c r="S26" s="12"/>
      <c r="T26" s="67"/>
      <c r="W26" s="82"/>
    </row>
    <row r="27" spans="2:23" s="1" customFormat="1" ht="19.95" customHeight="1" x14ac:dyDescent="0.25">
      <c r="B27" s="85" t="s">
        <v>36</v>
      </c>
      <c r="C27" s="85"/>
      <c r="D27" s="85"/>
      <c r="E27" s="35">
        <v>15</v>
      </c>
      <c r="F27" s="25">
        <v>9.99</v>
      </c>
      <c r="G27" s="47"/>
      <c r="H27" s="8">
        <f t="shared" si="0"/>
        <v>9.99</v>
      </c>
      <c r="I27" s="65"/>
      <c r="J27" s="67"/>
      <c r="L27" s="87" t="s">
        <v>38</v>
      </c>
      <c r="M27" s="88" t="s">
        <v>27</v>
      </c>
      <c r="N27" s="89" t="s">
        <v>27</v>
      </c>
      <c r="O27" s="7">
        <f t="shared" ref="O27" si="15">E27-10</f>
        <v>5</v>
      </c>
      <c r="P27" s="24">
        <v>15.5</v>
      </c>
      <c r="Q27" s="22"/>
      <c r="R27" s="12"/>
      <c r="S27" s="12"/>
      <c r="T27" s="67"/>
      <c r="W27" s="82"/>
    </row>
    <row r="28" spans="2:23" s="1" customFormat="1" ht="19.95" customHeight="1" x14ac:dyDescent="0.25">
      <c r="B28" s="36"/>
      <c r="C28" s="18"/>
      <c r="D28" s="18"/>
      <c r="E28" s="30"/>
      <c r="F28" s="11" t="s">
        <v>6</v>
      </c>
      <c r="G28" s="52"/>
      <c r="H28" s="129"/>
      <c r="I28" s="122">
        <f>SUM(I9:I27)</f>
        <v>0</v>
      </c>
      <c r="J28" s="20"/>
      <c r="L28" s="82"/>
      <c r="M28" s="82"/>
      <c r="N28" s="82"/>
      <c r="O28" s="30"/>
      <c r="P28" s="31" t="s">
        <v>6</v>
      </c>
      <c r="Q28" s="4"/>
      <c r="R28" s="121"/>
      <c r="S28" s="122"/>
      <c r="T28" s="20"/>
      <c r="W28" s="82"/>
    </row>
    <row r="29" spans="2:23" s="1" customFormat="1" ht="19.95" customHeight="1" x14ac:dyDescent="0.25">
      <c r="B29" s="14"/>
      <c r="C29" s="17"/>
      <c r="D29" s="17"/>
      <c r="E29" s="17"/>
      <c r="F29" s="11" t="s">
        <v>16</v>
      </c>
      <c r="G29" s="52"/>
      <c r="H29" s="125"/>
      <c r="I29" s="122"/>
      <c r="J29" s="20"/>
      <c r="L29" s="17"/>
      <c r="M29" s="17"/>
      <c r="N29" s="17"/>
      <c r="O29" s="17"/>
      <c r="P29" s="31" t="s">
        <v>16</v>
      </c>
      <c r="Q29" s="4"/>
      <c r="R29" s="123"/>
      <c r="S29" s="122"/>
      <c r="T29" s="20"/>
      <c r="W29" s="82"/>
    </row>
    <row r="30" spans="2:23" s="1" customFormat="1" ht="19.95" customHeight="1" x14ac:dyDescent="0.25">
      <c r="B30" s="17"/>
      <c r="C30" s="17"/>
      <c r="D30" s="17"/>
      <c r="E30" s="17"/>
      <c r="F30" s="11" t="s">
        <v>16</v>
      </c>
      <c r="G30" s="52"/>
      <c r="H30" s="125"/>
      <c r="I30" s="122"/>
      <c r="J30" s="20"/>
      <c r="L30" s="17"/>
      <c r="M30" s="17"/>
      <c r="N30" s="17"/>
      <c r="O30" s="17"/>
      <c r="P30" s="31" t="s">
        <v>16</v>
      </c>
      <c r="Q30" s="4"/>
      <c r="R30" s="123"/>
      <c r="S30" s="122"/>
      <c r="T30" s="20"/>
      <c r="W30" s="82"/>
    </row>
    <row r="31" spans="2:23" s="1" customFormat="1" ht="19.95" customHeight="1" x14ac:dyDescent="0.25">
      <c r="B31" s="96" t="s">
        <v>13</v>
      </c>
      <c r="C31" s="97"/>
      <c r="D31" s="98"/>
      <c r="E31" s="17"/>
      <c r="F31" s="11" t="s">
        <v>11</v>
      </c>
      <c r="G31" s="52"/>
      <c r="H31" s="124"/>
      <c r="I31" s="122"/>
      <c r="J31" s="20"/>
      <c r="L31" s="96" t="s">
        <v>13</v>
      </c>
      <c r="M31" s="97"/>
      <c r="N31" s="98"/>
      <c r="O31" s="17"/>
      <c r="P31" s="31" t="s">
        <v>11</v>
      </c>
      <c r="Q31" s="4"/>
      <c r="R31" s="124"/>
      <c r="S31" s="122"/>
      <c r="T31" s="20"/>
      <c r="W31" s="82"/>
    </row>
    <row r="32" spans="2:23" s="1" customFormat="1" ht="19.95" customHeight="1" x14ac:dyDescent="0.25">
      <c r="B32" s="40" t="s">
        <v>14</v>
      </c>
      <c r="C32" s="48" t="s">
        <v>15</v>
      </c>
      <c r="D32" s="48" t="s">
        <v>9</v>
      </c>
      <c r="E32" s="53"/>
      <c r="F32" s="55" t="s">
        <v>7</v>
      </c>
      <c r="G32" s="15" t="s">
        <v>17</v>
      </c>
      <c r="H32" s="125"/>
      <c r="I32" s="122"/>
      <c r="J32" s="20"/>
      <c r="L32" s="40" t="s">
        <v>14</v>
      </c>
      <c r="M32" s="41" t="s">
        <v>15</v>
      </c>
      <c r="N32" s="42" t="s">
        <v>9</v>
      </c>
      <c r="O32" s="17"/>
      <c r="P32" s="31" t="s">
        <v>7</v>
      </c>
      <c r="Q32" s="43" t="s">
        <v>17</v>
      </c>
      <c r="R32" s="125"/>
      <c r="S32" s="122"/>
      <c r="T32" s="20"/>
      <c r="W32" s="82"/>
    </row>
    <row r="33" spans="2:1029" s="1" customFormat="1" ht="19.95" customHeight="1" x14ac:dyDescent="0.25">
      <c r="B33" s="63"/>
      <c r="C33" s="33">
        <v>5.5E-2</v>
      </c>
      <c r="D33" s="49"/>
      <c r="E33" s="54"/>
      <c r="F33" s="56" t="s">
        <v>8</v>
      </c>
      <c r="G33" s="4"/>
      <c r="H33" s="124"/>
      <c r="I33" s="122"/>
      <c r="J33" s="20"/>
      <c r="L33" s="63"/>
      <c r="M33" s="33">
        <v>5.5E-2</v>
      </c>
      <c r="N33" s="49"/>
      <c r="O33" s="17"/>
      <c r="P33" s="31" t="s">
        <v>8</v>
      </c>
      <c r="Q33" s="4"/>
      <c r="R33" s="124"/>
      <c r="S33" s="122"/>
      <c r="T33" s="20"/>
      <c r="W33" s="82"/>
    </row>
    <row r="34" spans="2:1029" s="1" customFormat="1" ht="19.95" customHeight="1" x14ac:dyDescent="0.25">
      <c r="B34" s="62"/>
      <c r="C34" s="130">
        <v>0.2</v>
      </c>
      <c r="D34" s="48"/>
      <c r="E34" s="53"/>
      <c r="F34" s="55" t="s">
        <v>9</v>
      </c>
      <c r="G34" s="4"/>
      <c r="H34" s="125"/>
      <c r="I34" s="122"/>
      <c r="J34" s="20"/>
      <c r="L34" s="62"/>
      <c r="M34" s="50">
        <v>0.2</v>
      </c>
      <c r="N34" s="42"/>
      <c r="O34" s="17"/>
      <c r="P34" s="31" t="s">
        <v>9</v>
      </c>
      <c r="Q34" s="4"/>
      <c r="R34" s="125"/>
      <c r="S34" s="122"/>
      <c r="T34" s="20"/>
    </row>
    <row r="35" spans="2:1029" s="1" customFormat="1" ht="19.95" customHeight="1" x14ac:dyDescent="0.25">
      <c r="B35" s="37"/>
      <c r="C35" s="38"/>
      <c r="D35" s="39"/>
      <c r="E35" s="54"/>
      <c r="F35" s="56" t="s">
        <v>10</v>
      </c>
      <c r="G35" s="4"/>
      <c r="H35" s="121"/>
      <c r="I35" s="122"/>
      <c r="J35" s="20"/>
      <c r="L35" s="37"/>
      <c r="M35" s="38"/>
      <c r="N35" s="39"/>
      <c r="O35" s="17"/>
      <c r="P35" s="32" t="s">
        <v>10</v>
      </c>
      <c r="Q35" s="16"/>
      <c r="R35" s="126"/>
      <c r="S35" s="122"/>
      <c r="T35" s="20"/>
    </row>
    <row r="36" spans="2:1029" s="1" customFormat="1" ht="16.95" customHeight="1" x14ac:dyDescent="0.25">
      <c r="B36" s="17"/>
      <c r="C36" s="17"/>
      <c r="D36" s="17"/>
      <c r="E36" s="17"/>
      <c r="F36" s="18"/>
      <c r="G36" s="18"/>
      <c r="H36" s="19"/>
      <c r="I36" s="20"/>
      <c r="J36" s="20"/>
      <c r="L36" s="17"/>
      <c r="M36" s="17"/>
      <c r="N36" s="17"/>
      <c r="O36" s="17"/>
      <c r="P36" s="18"/>
      <c r="Q36" s="18"/>
      <c r="R36" s="19"/>
      <c r="S36" s="20"/>
      <c r="T36" s="20"/>
    </row>
    <row r="37" spans="2:1029" s="1" customFormat="1" ht="28.35" customHeight="1" x14ac:dyDescent="0.25">
      <c r="B37" s="3" t="s">
        <v>20</v>
      </c>
      <c r="C37" s="4"/>
      <c r="D37" s="4"/>
      <c r="E37" s="6"/>
      <c r="F37" s="21"/>
      <c r="G37" s="5"/>
      <c r="H37" s="5"/>
      <c r="I37" s="13"/>
      <c r="J37" s="20"/>
      <c r="L37" s="3" t="s">
        <v>20</v>
      </c>
      <c r="M37" s="4"/>
      <c r="N37" s="4"/>
      <c r="O37" s="6"/>
      <c r="P37" s="21"/>
      <c r="Q37" s="5"/>
      <c r="R37" s="5"/>
      <c r="S37" s="13"/>
      <c r="T37" s="20"/>
    </row>
    <row r="41" spans="2:1029" s="29" customFormat="1" ht="32.4" customHeight="1" x14ac:dyDescent="0.35">
      <c r="B41" s="61" t="s">
        <v>41</v>
      </c>
      <c r="C41" s="61"/>
      <c r="D41" s="61"/>
      <c r="E41" s="61"/>
      <c r="F41" s="61"/>
      <c r="G41" s="68" t="s">
        <v>18</v>
      </c>
      <c r="H41" s="61"/>
      <c r="I41" s="61"/>
      <c r="J41" s="61"/>
      <c r="L41" s="26" t="s">
        <v>42</v>
      </c>
      <c r="M41" s="26"/>
      <c r="N41" s="26"/>
      <c r="O41" s="26"/>
      <c r="P41" s="26"/>
      <c r="Q41" s="45" t="s">
        <v>18</v>
      </c>
      <c r="R41" s="26"/>
      <c r="S41" s="27"/>
      <c r="T41" s="61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</row>
    <row r="42" spans="2:1029" ht="24.6" customHeight="1" x14ac:dyDescent="0.3">
      <c r="B42" s="105" t="s">
        <v>0</v>
      </c>
      <c r="C42" s="105"/>
      <c r="D42" s="105"/>
      <c r="E42" s="105"/>
      <c r="F42" s="105"/>
      <c r="G42" s="105"/>
      <c r="H42" s="105"/>
      <c r="I42" s="105"/>
      <c r="J42" s="105"/>
      <c r="L42" s="106" t="s">
        <v>0</v>
      </c>
      <c r="M42" s="107"/>
      <c r="N42" s="107"/>
      <c r="O42" s="107"/>
      <c r="P42" s="107"/>
      <c r="Q42" s="107"/>
      <c r="R42" s="107"/>
      <c r="S42" s="107"/>
      <c r="T42" s="107"/>
    </row>
    <row r="43" spans="2:1029" s="1" customFormat="1" ht="49.2" customHeight="1" x14ac:dyDescent="0.25">
      <c r="B43" s="108" t="s">
        <v>24</v>
      </c>
      <c r="C43" s="109"/>
      <c r="D43" s="109"/>
      <c r="E43" s="109"/>
      <c r="F43" s="109"/>
      <c r="G43" s="109"/>
      <c r="H43" s="109"/>
      <c r="I43" s="109"/>
      <c r="J43" s="110"/>
      <c r="L43" s="90" t="s">
        <v>25</v>
      </c>
      <c r="M43" s="91"/>
      <c r="N43" s="91"/>
      <c r="O43" s="91"/>
      <c r="P43" s="91"/>
      <c r="Q43" s="91"/>
      <c r="R43" s="91"/>
      <c r="S43" s="91"/>
      <c r="T43" s="92"/>
    </row>
    <row r="44" spans="2:1029" ht="14.1" customHeight="1" x14ac:dyDescent="0.3">
      <c r="L44" s="93"/>
      <c r="M44" s="94"/>
      <c r="N44" s="94"/>
      <c r="O44" s="94"/>
      <c r="P44" s="94"/>
      <c r="Q44" s="94"/>
      <c r="R44" s="94"/>
      <c r="S44" s="94"/>
      <c r="T44" s="95"/>
    </row>
    <row r="45" spans="2:1029" ht="16.95" customHeight="1" x14ac:dyDescent="0.3">
      <c r="B45" s="105" t="s">
        <v>1</v>
      </c>
      <c r="C45" s="105"/>
      <c r="D45" s="105"/>
      <c r="E45" s="105"/>
      <c r="F45" s="105"/>
      <c r="G45" s="105"/>
      <c r="H45" s="105"/>
      <c r="I45" s="105"/>
      <c r="J45" s="105"/>
      <c r="L45" s="106" t="s">
        <v>1</v>
      </c>
      <c r="M45" s="107"/>
      <c r="N45" s="107"/>
      <c r="O45" s="107"/>
      <c r="P45" s="107"/>
      <c r="Q45" s="107"/>
      <c r="R45" s="107"/>
      <c r="S45" s="107"/>
      <c r="T45" s="107"/>
    </row>
    <row r="46" spans="2:1029" s="10" customFormat="1" ht="41.4" customHeight="1" x14ac:dyDescent="0.3">
      <c r="B46" s="99" t="s">
        <v>2</v>
      </c>
      <c r="C46" s="100"/>
      <c r="D46" s="101"/>
      <c r="E46" s="69" t="s">
        <v>3</v>
      </c>
      <c r="F46" s="70" t="s">
        <v>4</v>
      </c>
      <c r="G46" s="71" t="s">
        <v>21</v>
      </c>
      <c r="H46" s="70" t="s">
        <v>12</v>
      </c>
      <c r="I46" s="70" t="s">
        <v>5</v>
      </c>
      <c r="J46" s="83" t="s">
        <v>9</v>
      </c>
      <c r="L46" s="102" t="s">
        <v>2</v>
      </c>
      <c r="M46" s="103"/>
      <c r="N46" s="104"/>
      <c r="O46" s="23" t="s">
        <v>3</v>
      </c>
      <c r="P46" s="8" t="s">
        <v>4</v>
      </c>
      <c r="Q46" s="7" t="s">
        <v>19</v>
      </c>
      <c r="R46" s="8" t="s">
        <v>12</v>
      </c>
      <c r="S46" s="64" t="s">
        <v>5</v>
      </c>
      <c r="T46" s="84" t="s">
        <v>9</v>
      </c>
    </row>
    <row r="47" spans="2:1029" s="9" customFormat="1" ht="25.05" customHeight="1" x14ac:dyDescent="0.25">
      <c r="B47" s="86" t="s">
        <v>62</v>
      </c>
      <c r="C47" s="86" t="s">
        <v>62</v>
      </c>
      <c r="D47" s="86" t="s">
        <v>62</v>
      </c>
      <c r="E47" s="58">
        <v>52</v>
      </c>
      <c r="F47" s="24">
        <v>2.85</v>
      </c>
      <c r="G47" s="44">
        <v>0.11</v>
      </c>
      <c r="H47" s="8"/>
      <c r="I47" s="8"/>
      <c r="J47" s="66"/>
      <c r="L47" s="86" t="s">
        <v>28</v>
      </c>
      <c r="M47" s="86"/>
      <c r="N47" s="86"/>
      <c r="O47" s="7">
        <v>180</v>
      </c>
      <c r="P47" s="24">
        <v>16.3</v>
      </c>
      <c r="Q47" s="44">
        <v>0.16</v>
      </c>
      <c r="R47" s="8"/>
      <c r="S47" s="8">
        <f>R47*O47</f>
        <v>0</v>
      </c>
      <c r="T47" s="66"/>
    </row>
    <row r="48" spans="2:1029" s="9" customFormat="1" ht="25.05" customHeight="1" x14ac:dyDescent="0.25">
      <c r="B48" s="86" t="s">
        <v>63</v>
      </c>
      <c r="C48" s="86" t="s">
        <v>63</v>
      </c>
      <c r="D48" s="86" t="s">
        <v>63</v>
      </c>
      <c r="E48" s="58">
        <v>120</v>
      </c>
      <c r="F48" s="24">
        <v>3.75</v>
      </c>
      <c r="G48" s="44">
        <v>0.2</v>
      </c>
      <c r="H48" s="8"/>
      <c r="I48" s="8"/>
      <c r="J48" s="66"/>
      <c r="L48" s="86" t="s">
        <v>29</v>
      </c>
      <c r="M48" s="86"/>
      <c r="N48" s="86"/>
      <c r="O48" s="7">
        <f>E48+25</f>
        <v>145</v>
      </c>
      <c r="P48" s="24">
        <v>25</v>
      </c>
      <c r="Q48" s="44">
        <v>0.19</v>
      </c>
      <c r="R48" s="8"/>
      <c r="S48" s="8">
        <f t="shared" ref="S48:S62" si="16">R48*O48</f>
        <v>0</v>
      </c>
      <c r="T48" s="66"/>
    </row>
    <row r="49" spans="2:20" s="9" customFormat="1" ht="25.05" customHeight="1" x14ac:dyDescent="0.25">
      <c r="B49" s="86" t="s">
        <v>64</v>
      </c>
      <c r="C49" s="86" t="s">
        <v>64</v>
      </c>
      <c r="D49" s="86" t="s">
        <v>64</v>
      </c>
      <c r="E49" s="58">
        <v>46</v>
      </c>
      <c r="F49" s="24">
        <v>16.649999999999999</v>
      </c>
      <c r="G49" s="44">
        <v>0.05</v>
      </c>
      <c r="H49" s="8"/>
      <c r="I49" s="8"/>
      <c r="J49" s="66"/>
      <c r="L49" s="86" t="s">
        <v>30</v>
      </c>
      <c r="M49" s="86"/>
      <c r="N49" s="86"/>
      <c r="O49" s="7">
        <f>E49-33</f>
        <v>13</v>
      </c>
      <c r="P49" s="24">
        <v>26.5</v>
      </c>
      <c r="Q49" s="44"/>
      <c r="R49" s="8"/>
      <c r="S49" s="8">
        <f t="shared" si="16"/>
        <v>0</v>
      </c>
      <c r="T49" s="66"/>
    </row>
    <row r="50" spans="2:20" s="9" customFormat="1" ht="25.05" customHeight="1" x14ac:dyDescent="0.25">
      <c r="B50" s="86" t="s">
        <v>65</v>
      </c>
      <c r="C50" s="86" t="s">
        <v>65</v>
      </c>
      <c r="D50" s="86" t="s">
        <v>65</v>
      </c>
      <c r="E50" s="58">
        <v>80</v>
      </c>
      <c r="F50" s="24">
        <v>5.25</v>
      </c>
      <c r="G50" s="44">
        <v>0.05</v>
      </c>
      <c r="H50" s="8"/>
      <c r="I50" s="8"/>
      <c r="J50" s="66"/>
      <c r="L50" s="86" t="s">
        <v>31</v>
      </c>
      <c r="M50" s="86"/>
      <c r="N50" s="86"/>
      <c r="O50" s="7">
        <f t="shared" ref="O50" si="17">E50-10</f>
        <v>70</v>
      </c>
      <c r="P50" s="24">
        <v>23.5</v>
      </c>
      <c r="Q50" s="44"/>
      <c r="R50" s="8"/>
      <c r="S50" s="8">
        <f t="shared" si="16"/>
        <v>0</v>
      </c>
      <c r="T50" s="66"/>
    </row>
    <row r="51" spans="2:20" s="9" customFormat="1" ht="25.05" customHeight="1" x14ac:dyDescent="0.25">
      <c r="B51" s="86" t="s">
        <v>66</v>
      </c>
      <c r="C51" s="86" t="s">
        <v>66</v>
      </c>
      <c r="D51" s="86" t="s">
        <v>66</v>
      </c>
      <c r="E51" s="58">
        <v>90</v>
      </c>
      <c r="F51" s="24">
        <v>11.85</v>
      </c>
      <c r="G51" s="44"/>
      <c r="H51" s="8"/>
      <c r="I51" s="8"/>
      <c r="J51" s="66"/>
      <c r="L51" s="86" t="s">
        <v>32</v>
      </c>
      <c r="M51" s="86"/>
      <c r="N51" s="86"/>
      <c r="O51" s="7">
        <f t="shared" ref="O51" si="18">E51+25</f>
        <v>115</v>
      </c>
      <c r="P51" s="24">
        <v>35.5</v>
      </c>
      <c r="Q51" s="44">
        <v>0.12</v>
      </c>
      <c r="R51" s="8"/>
      <c r="S51" s="8">
        <f t="shared" si="16"/>
        <v>0</v>
      </c>
      <c r="T51" s="66"/>
    </row>
    <row r="52" spans="2:20" s="9" customFormat="1" ht="25.05" customHeight="1" x14ac:dyDescent="0.25">
      <c r="B52" s="86" t="s">
        <v>67</v>
      </c>
      <c r="C52" s="86" t="s">
        <v>67</v>
      </c>
      <c r="D52" s="86" t="s">
        <v>67</v>
      </c>
      <c r="E52" s="58">
        <v>70</v>
      </c>
      <c r="F52" s="24">
        <v>26.85</v>
      </c>
      <c r="G52" s="44"/>
      <c r="H52" s="8"/>
      <c r="I52" s="8"/>
      <c r="J52" s="66"/>
      <c r="L52" s="86" t="s">
        <v>70</v>
      </c>
      <c r="M52" s="86" t="s">
        <v>70</v>
      </c>
      <c r="N52" s="86" t="s">
        <v>70</v>
      </c>
      <c r="O52" s="7">
        <f t="shared" ref="O52" si="19">E52-33</f>
        <v>37</v>
      </c>
      <c r="P52" s="24">
        <v>10.5</v>
      </c>
      <c r="Q52" s="47"/>
      <c r="R52" s="8"/>
      <c r="S52" s="8">
        <f t="shared" si="16"/>
        <v>0</v>
      </c>
      <c r="T52" s="66"/>
    </row>
    <row r="53" spans="2:20" s="9" customFormat="1" ht="25.05" customHeight="1" x14ac:dyDescent="0.25">
      <c r="B53" s="86" t="s">
        <v>28</v>
      </c>
      <c r="C53" s="86"/>
      <c r="D53" s="86"/>
      <c r="E53" s="58">
        <v>66</v>
      </c>
      <c r="F53" s="24">
        <v>16.3</v>
      </c>
      <c r="G53" s="44">
        <v>0.08</v>
      </c>
      <c r="H53" s="8"/>
      <c r="I53" s="8"/>
      <c r="J53" s="66"/>
      <c r="L53" s="86" t="s">
        <v>71</v>
      </c>
      <c r="M53" s="86" t="s">
        <v>71</v>
      </c>
      <c r="N53" s="86" t="s">
        <v>71</v>
      </c>
      <c r="O53" s="7">
        <f t="shared" ref="O53" si="20">E53-10</f>
        <v>56</v>
      </c>
      <c r="P53" s="24">
        <v>26.85</v>
      </c>
      <c r="Q53" s="47"/>
      <c r="R53" s="8"/>
      <c r="S53" s="8">
        <f t="shared" si="16"/>
        <v>0</v>
      </c>
      <c r="T53" s="66"/>
    </row>
    <row r="54" spans="2:20" s="9" customFormat="1" ht="25.05" customHeight="1" x14ac:dyDescent="0.25">
      <c r="B54" s="86" t="s">
        <v>29</v>
      </c>
      <c r="C54" s="86"/>
      <c r="D54" s="86"/>
      <c r="E54" s="58">
        <v>39</v>
      </c>
      <c r="F54" s="24">
        <v>25</v>
      </c>
      <c r="G54" s="44">
        <v>0.12</v>
      </c>
      <c r="H54" s="8"/>
      <c r="I54" s="8"/>
      <c r="J54" s="66"/>
      <c r="L54" s="86" t="s">
        <v>33</v>
      </c>
      <c r="M54" s="86"/>
      <c r="N54" s="86"/>
      <c r="O54" s="7">
        <f t="shared" ref="O54" si="21">E54+25</f>
        <v>64</v>
      </c>
      <c r="P54" s="24">
        <v>15.5</v>
      </c>
      <c r="Q54" s="47">
        <v>0.05</v>
      </c>
      <c r="R54" s="8"/>
      <c r="S54" s="8">
        <f t="shared" si="16"/>
        <v>0</v>
      </c>
      <c r="T54" s="66"/>
    </row>
    <row r="55" spans="2:20" s="9" customFormat="1" ht="25.05" customHeight="1" x14ac:dyDescent="0.25">
      <c r="B55" s="86" t="s">
        <v>30</v>
      </c>
      <c r="C55" s="86"/>
      <c r="D55" s="86"/>
      <c r="E55" s="74">
        <v>54</v>
      </c>
      <c r="F55" s="25">
        <v>26.5</v>
      </c>
      <c r="G55" s="44">
        <v>7.0000000000000007E-2</v>
      </c>
      <c r="H55" s="57"/>
      <c r="I55" s="57"/>
      <c r="J55" s="66"/>
      <c r="L55" s="86" t="s">
        <v>34</v>
      </c>
      <c r="M55" s="86"/>
      <c r="N55" s="86"/>
      <c r="O55" s="7">
        <f t="shared" ref="O55" si="22">E55-33</f>
        <v>21</v>
      </c>
      <c r="P55" s="24">
        <v>9.99</v>
      </c>
      <c r="Q55" s="47"/>
      <c r="R55" s="8"/>
      <c r="S55" s="8">
        <f t="shared" si="16"/>
        <v>0</v>
      </c>
      <c r="T55" s="66"/>
    </row>
    <row r="56" spans="2:20" s="9" customFormat="1" ht="25.05" customHeight="1" x14ac:dyDescent="0.25">
      <c r="B56" s="86" t="s">
        <v>31</v>
      </c>
      <c r="C56" s="86"/>
      <c r="D56" s="86"/>
      <c r="E56" s="74">
        <v>20</v>
      </c>
      <c r="F56" s="25">
        <v>23.5</v>
      </c>
      <c r="G56" s="44"/>
      <c r="H56" s="57"/>
      <c r="I56" s="57"/>
      <c r="J56" s="66"/>
      <c r="L56" s="86" t="s">
        <v>72</v>
      </c>
      <c r="M56" s="86" t="s">
        <v>72</v>
      </c>
      <c r="N56" s="86" t="s">
        <v>72</v>
      </c>
      <c r="O56" s="7">
        <f t="shared" ref="O56" si="23">E56-10</f>
        <v>10</v>
      </c>
      <c r="P56" s="24">
        <v>18</v>
      </c>
      <c r="Q56" s="47"/>
      <c r="R56" s="8"/>
      <c r="S56" s="8">
        <f t="shared" si="16"/>
        <v>0</v>
      </c>
      <c r="T56" s="66"/>
    </row>
    <row r="57" spans="2:20" s="1" customFormat="1" ht="25.05" customHeight="1" x14ac:dyDescent="0.25">
      <c r="B57" s="86" t="s">
        <v>32</v>
      </c>
      <c r="C57" s="86"/>
      <c r="D57" s="86"/>
      <c r="E57" s="70">
        <v>20</v>
      </c>
      <c r="F57" s="24">
        <v>35.5</v>
      </c>
      <c r="G57" s="44"/>
      <c r="H57" s="7"/>
      <c r="I57" s="7"/>
      <c r="J57" s="66"/>
      <c r="L57" s="86" t="s">
        <v>73</v>
      </c>
      <c r="M57" s="86" t="s">
        <v>73</v>
      </c>
      <c r="N57" s="86" t="s">
        <v>73</v>
      </c>
      <c r="O57" s="7">
        <f t="shared" ref="O57" si="24">E57+25</f>
        <v>45</v>
      </c>
      <c r="P57" s="24">
        <v>15.15</v>
      </c>
      <c r="Q57" s="47">
        <v>0.03</v>
      </c>
      <c r="R57" s="8"/>
      <c r="S57" s="8">
        <f t="shared" si="16"/>
        <v>0</v>
      </c>
      <c r="T57" s="66"/>
    </row>
    <row r="58" spans="2:20" s="1" customFormat="1" ht="25.05" customHeight="1" x14ac:dyDescent="0.25">
      <c r="B58" s="86" t="s">
        <v>33</v>
      </c>
      <c r="C58" s="86"/>
      <c r="D58" s="86"/>
      <c r="E58" s="8">
        <v>20</v>
      </c>
      <c r="F58" s="24">
        <v>15.5</v>
      </c>
      <c r="G58" s="44"/>
      <c r="H58" s="7"/>
      <c r="I58" s="7"/>
      <c r="J58" s="66"/>
      <c r="L58" s="86" t="s">
        <v>74</v>
      </c>
      <c r="M58" s="86" t="s">
        <v>74</v>
      </c>
      <c r="N58" s="86" t="s">
        <v>74</v>
      </c>
      <c r="O58" s="7">
        <v>120</v>
      </c>
      <c r="P58" s="24">
        <v>46.5</v>
      </c>
      <c r="Q58" s="47">
        <v>0.15</v>
      </c>
      <c r="R58" s="8"/>
      <c r="S58" s="8">
        <f t="shared" si="16"/>
        <v>0</v>
      </c>
      <c r="T58" s="66"/>
    </row>
    <row r="59" spans="2:20" s="9" customFormat="1" ht="25.05" customHeight="1" x14ac:dyDescent="0.25">
      <c r="B59" s="86" t="s">
        <v>34</v>
      </c>
      <c r="C59" s="86"/>
      <c r="D59" s="86"/>
      <c r="E59" s="74">
        <v>50</v>
      </c>
      <c r="F59" s="24">
        <v>9.99</v>
      </c>
      <c r="G59" s="44"/>
      <c r="H59" s="57"/>
      <c r="I59" s="57"/>
      <c r="J59" s="66"/>
      <c r="L59" s="86" t="s">
        <v>75</v>
      </c>
      <c r="M59" s="86" t="s">
        <v>75</v>
      </c>
      <c r="N59" s="86" t="s">
        <v>75</v>
      </c>
      <c r="O59" s="7">
        <f t="shared" ref="O59" si="25">E59-10</f>
        <v>40</v>
      </c>
      <c r="P59" s="24">
        <v>35.25</v>
      </c>
      <c r="Q59" s="47"/>
      <c r="R59" s="8"/>
      <c r="S59" s="8">
        <f t="shared" si="16"/>
        <v>0</v>
      </c>
      <c r="T59" s="66"/>
    </row>
    <row r="60" spans="2:20" s="9" customFormat="1" ht="25.05" customHeight="1" x14ac:dyDescent="0.25">
      <c r="B60" s="86" t="s">
        <v>35</v>
      </c>
      <c r="C60" s="86"/>
      <c r="D60" s="86"/>
      <c r="E60" s="74">
        <v>55</v>
      </c>
      <c r="F60" s="25">
        <v>14.9</v>
      </c>
      <c r="G60" s="44"/>
      <c r="H60" s="57"/>
      <c r="I60" s="57"/>
      <c r="J60" s="66"/>
      <c r="L60" s="86" t="s">
        <v>36</v>
      </c>
      <c r="M60" s="86"/>
      <c r="N60" s="86"/>
      <c r="O60" s="7">
        <f t="shared" ref="O60" si="26">E60+25</f>
        <v>80</v>
      </c>
      <c r="P60" s="24">
        <v>9.99</v>
      </c>
      <c r="Q60" s="47">
        <v>7.0000000000000007E-2</v>
      </c>
      <c r="R60" s="8"/>
      <c r="S60" s="8">
        <f t="shared" si="16"/>
        <v>0</v>
      </c>
      <c r="T60" s="66"/>
    </row>
    <row r="61" spans="2:20" s="1" customFormat="1" ht="25.05" customHeight="1" x14ac:dyDescent="0.25">
      <c r="B61" s="86" t="s">
        <v>68</v>
      </c>
      <c r="C61" s="86" t="s">
        <v>68</v>
      </c>
      <c r="D61" s="86" t="s">
        <v>68</v>
      </c>
      <c r="E61" s="70">
        <v>120</v>
      </c>
      <c r="F61" s="25">
        <v>5.25</v>
      </c>
      <c r="G61" s="44">
        <v>0.2</v>
      </c>
      <c r="H61" s="7"/>
      <c r="I61" s="7"/>
      <c r="J61" s="66"/>
      <c r="L61" s="87" t="s">
        <v>37</v>
      </c>
      <c r="M61" s="88" t="s">
        <v>26</v>
      </c>
      <c r="N61" s="89" t="s">
        <v>26</v>
      </c>
      <c r="O61" s="7">
        <f t="shared" ref="O61" si="27">E61-33</f>
        <v>87</v>
      </c>
      <c r="P61" s="24">
        <v>14.1</v>
      </c>
      <c r="Q61" s="47">
        <v>0.09</v>
      </c>
      <c r="R61" s="8"/>
      <c r="S61" s="8">
        <f t="shared" si="16"/>
        <v>0</v>
      </c>
      <c r="T61" s="66"/>
    </row>
    <row r="62" spans="2:20" s="1" customFormat="1" ht="25.05" customHeight="1" x14ac:dyDescent="0.25">
      <c r="B62" s="86" t="s">
        <v>69</v>
      </c>
      <c r="C62" s="86" t="s">
        <v>69</v>
      </c>
      <c r="D62" s="86" t="s">
        <v>69</v>
      </c>
      <c r="E62" s="8">
        <v>80</v>
      </c>
      <c r="F62" s="25">
        <v>42</v>
      </c>
      <c r="G62" s="44"/>
      <c r="H62" s="7"/>
      <c r="I62" s="7"/>
      <c r="J62" s="66"/>
      <c r="L62" s="87" t="s">
        <v>76</v>
      </c>
      <c r="M62" s="88"/>
      <c r="N62" s="89"/>
      <c r="O62" s="7">
        <f t="shared" ref="O62" si="28">E62-10</f>
        <v>70</v>
      </c>
      <c r="P62" s="24">
        <v>43.5</v>
      </c>
      <c r="Q62" s="47">
        <v>0.14000000000000001</v>
      </c>
      <c r="R62" s="8"/>
      <c r="S62" s="8">
        <f t="shared" si="16"/>
        <v>0</v>
      </c>
      <c r="T62" s="66"/>
    </row>
    <row r="63" spans="2:20" s="1" customFormat="1" ht="19.95" customHeight="1" x14ac:dyDescent="0.25">
      <c r="B63" s="36"/>
      <c r="C63" s="18"/>
      <c r="D63" s="18"/>
      <c r="E63" s="30"/>
      <c r="F63" s="11" t="s">
        <v>6</v>
      </c>
      <c r="G63" s="52"/>
      <c r="H63" s="121"/>
      <c r="I63" s="122"/>
      <c r="J63" s="20"/>
      <c r="L63" s="36"/>
      <c r="M63" s="18"/>
      <c r="N63" s="18"/>
      <c r="O63" s="18"/>
      <c r="P63" s="31" t="s">
        <v>6</v>
      </c>
      <c r="Q63" s="4"/>
      <c r="R63" s="121"/>
      <c r="S63" s="122"/>
      <c r="T63" s="20"/>
    </row>
    <row r="64" spans="2:20" s="1" customFormat="1" ht="19.95" customHeight="1" x14ac:dyDescent="0.25">
      <c r="B64" s="36"/>
      <c r="C64" s="18"/>
      <c r="D64" s="18"/>
      <c r="E64" s="17"/>
      <c r="F64" s="11" t="s">
        <v>16</v>
      </c>
      <c r="G64" s="52"/>
      <c r="H64" s="125"/>
      <c r="I64" s="122"/>
      <c r="J64" s="20"/>
      <c r="L64" s="36"/>
      <c r="M64" s="18"/>
      <c r="N64" s="18"/>
      <c r="O64" s="18"/>
      <c r="P64" s="31" t="s">
        <v>16</v>
      </c>
      <c r="Q64" s="4"/>
      <c r="R64" s="123"/>
      <c r="S64" s="122"/>
      <c r="T64" s="20"/>
    </row>
    <row r="65" spans="2:20" s="1" customFormat="1" ht="19.95" customHeight="1" x14ac:dyDescent="0.25">
      <c r="B65" s="14"/>
      <c r="C65" s="17"/>
      <c r="D65" s="17"/>
      <c r="E65" s="17"/>
      <c r="F65" s="11" t="s">
        <v>16</v>
      </c>
      <c r="G65" s="52"/>
      <c r="H65" s="125"/>
      <c r="I65" s="122"/>
      <c r="J65" s="20"/>
      <c r="L65" s="14"/>
      <c r="M65" s="17"/>
      <c r="N65" s="17"/>
      <c r="O65" s="17"/>
      <c r="P65" s="31" t="s">
        <v>16</v>
      </c>
      <c r="Q65" s="4"/>
      <c r="R65" s="123"/>
      <c r="S65" s="122"/>
      <c r="T65" s="20"/>
    </row>
    <row r="66" spans="2:20" s="1" customFormat="1" ht="19.95" customHeight="1" x14ac:dyDescent="0.25">
      <c r="B66" s="96" t="s">
        <v>13</v>
      </c>
      <c r="C66" s="97"/>
      <c r="D66" s="98"/>
      <c r="E66" s="17"/>
      <c r="F66" s="11" t="s">
        <v>11</v>
      </c>
      <c r="G66" s="52"/>
      <c r="H66" s="124"/>
      <c r="I66" s="122"/>
      <c r="J66" s="20"/>
      <c r="L66" s="96" t="s">
        <v>13</v>
      </c>
      <c r="M66" s="97"/>
      <c r="N66" s="98"/>
      <c r="O66" s="17"/>
      <c r="P66" s="31" t="s">
        <v>11</v>
      </c>
      <c r="Q66" s="4"/>
      <c r="R66" s="124"/>
      <c r="S66" s="122"/>
      <c r="T66" s="20"/>
    </row>
    <row r="67" spans="2:20" s="1" customFormat="1" ht="19.95" customHeight="1" x14ac:dyDescent="0.25">
      <c r="B67" s="40" t="s">
        <v>14</v>
      </c>
      <c r="C67" s="48" t="s">
        <v>15</v>
      </c>
      <c r="D67" s="48" t="s">
        <v>9</v>
      </c>
      <c r="E67" s="53"/>
      <c r="F67" s="55" t="s">
        <v>7</v>
      </c>
      <c r="G67" s="15" t="s">
        <v>17</v>
      </c>
      <c r="H67" s="125"/>
      <c r="I67" s="122"/>
      <c r="J67" s="20"/>
      <c r="L67" s="40" t="s">
        <v>14</v>
      </c>
      <c r="M67" s="41" t="s">
        <v>15</v>
      </c>
      <c r="N67" s="42" t="s">
        <v>9</v>
      </c>
      <c r="O67" s="17"/>
      <c r="P67" s="31" t="s">
        <v>7</v>
      </c>
      <c r="R67" s="128" t="s">
        <v>17</v>
      </c>
      <c r="S67" s="122"/>
      <c r="T67" s="20"/>
    </row>
    <row r="68" spans="2:20" s="1" customFormat="1" ht="19.95" customHeight="1" x14ac:dyDescent="0.25">
      <c r="B68" s="63"/>
      <c r="C68" s="33">
        <v>5.5E-2</v>
      </c>
      <c r="D68" s="49"/>
      <c r="E68" s="54"/>
      <c r="F68" s="60" t="s">
        <v>8</v>
      </c>
      <c r="G68" s="52"/>
      <c r="H68" s="124"/>
      <c r="I68" s="122"/>
      <c r="J68" s="20"/>
      <c r="L68" s="63"/>
      <c r="M68" s="33">
        <v>5.5E-2</v>
      </c>
      <c r="N68" s="49"/>
      <c r="O68" s="17"/>
      <c r="P68" s="31" t="s">
        <v>8</v>
      </c>
      <c r="Q68" s="4"/>
      <c r="R68" s="124"/>
      <c r="S68" s="122"/>
      <c r="T68" s="20"/>
    </row>
    <row r="69" spans="2:20" s="1" customFormat="1" ht="19.95" customHeight="1" x14ac:dyDescent="0.25">
      <c r="B69" s="62"/>
      <c r="C69" s="130">
        <v>0.2</v>
      </c>
      <c r="D69" s="48"/>
      <c r="E69" s="53"/>
      <c r="F69" s="55" t="s">
        <v>9</v>
      </c>
      <c r="G69" s="4"/>
      <c r="H69" s="125"/>
      <c r="I69" s="122"/>
      <c r="J69" s="20"/>
      <c r="L69" s="62"/>
      <c r="M69" s="50">
        <v>0.2</v>
      </c>
      <c r="N69" s="42"/>
      <c r="O69" s="17"/>
      <c r="P69" s="31" t="s">
        <v>9</v>
      </c>
      <c r="Q69" s="4"/>
      <c r="R69" s="125"/>
      <c r="S69" s="122"/>
      <c r="T69" s="20"/>
    </row>
    <row r="70" spans="2:20" s="1" customFormat="1" ht="19.95" customHeight="1" x14ac:dyDescent="0.25">
      <c r="B70" s="37"/>
      <c r="C70" s="38"/>
      <c r="D70" s="39"/>
      <c r="E70" s="54"/>
      <c r="F70" s="56" t="s">
        <v>10</v>
      </c>
      <c r="G70" s="4"/>
      <c r="H70" s="121"/>
      <c r="I70" s="122"/>
      <c r="J70" s="20"/>
      <c r="L70" s="37"/>
      <c r="M70" s="38"/>
      <c r="N70" s="39"/>
      <c r="O70" s="17"/>
      <c r="P70" s="32" t="s">
        <v>10</v>
      </c>
      <c r="Q70" s="16"/>
      <c r="R70" s="126"/>
      <c r="S70" s="122"/>
      <c r="T70" s="20"/>
    </row>
    <row r="71" spans="2:20" s="1" customFormat="1" ht="16.95" customHeight="1" x14ac:dyDescent="0.25">
      <c r="B71" s="17"/>
      <c r="C71" s="17"/>
      <c r="D71" s="17"/>
      <c r="E71" s="17"/>
      <c r="F71" s="18"/>
      <c r="G71" s="18"/>
      <c r="H71" s="19"/>
      <c r="I71" s="20"/>
      <c r="J71" s="20"/>
      <c r="L71" s="17"/>
      <c r="M71" s="17"/>
      <c r="N71" s="17"/>
      <c r="O71" s="17"/>
      <c r="P71" s="18"/>
      <c r="Q71" s="18"/>
      <c r="R71" s="19"/>
      <c r="S71" s="20"/>
      <c r="T71" s="20"/>
    </row>
    <row r="72" spans="2:20" s="1" customFormat="1" ht="28.35" customHeight="1" x14ac:dyDescent="0.25">
      <c r="B72" s="3" t="s">
        <v>20</v>
      </c>
      <c r="C72" s="4"/>
      <c r="D72" s="4"/>
      <c r="E72" s="6"/>
      <c r="F72" s="21"/>
      <c r="G72" s="5"/>
      <c r="H72" s="5"/>
      <c r="I72" s="13"/>
      <c r="J72" s="20"/>
      <c r="L72" s="3" t="s">
        <v>20</v>
      </c>
      <c r="M72" s="4"/>
      <c r="N72" s="4"/>
      <c r="O72" s="6"/>
      <c r="P72" s="21"/>
      <c r="Q72" s="5"/>
      <c r="R72" s="5"/>
      <c r="S72" s="13"/>
      <c r="T72" s="20"/>
    </row>
    <row r="1048495" s="1" customFormat="1" ht="12.75" customHeight="1" x14ac:dyDescent="0.25"/>
    <row r="1048496" s="1" customFormat="1" ht="12.75" customHeight="1" x14ac:dyDescent="0.25"/>
    <row r="1048497" s="1" customFormat="1" ht="12.75" customHeight="1" x14ac:dyDescent="0.25"/>
    <row r="1048498" s="1" customFormat="1" ht="12.75" customHeight="1" x14ac:dyDescent="0.25"/>
    <row r="1048499" s="1" customFormat="1" ht="12.75" customHeight="1" x14ac:dyDescent="0.25"/>
    <row r="1048500" s="1" customFormat="1" ht="12.75" customHeight="1" x14ac:dyDescent="0.25"/>
    <row r="1048501" s="1" customFormat="1" ht="12.75" customHeight="1" x14ac:dyDescent="0.25"/>
    <row r="1048502" s="1" customFormat="1" ht="12.75" customHeight="1" x14ac:dyDescent="0.25"/>
    <row r="1048503" s="1" customFormat="1" ht="12.75" customHeight="1" x14ac:dyDescent="0.25"/>
    <row r="1048504" s="1" customFormat="1" ht="12.75" customHeight="1" x14ac:dyDescent="0.25"/>
    <row r="1048505" s="1" customFormat="1" ht="12.75" customHeight="1" x14ac:dyDescent="0.25"/>
    <row r="1048506" s="1" customFormat="1" ht="12.75" customHeight="1" x14ac:dyDescent="0.25"/>
    <row r="1048507" s="1" customFormat="1" ht="12.75" customHeight="1" x14ac:dyDescent="0.25"/>
    <row r="1048508" s="1" customFormat="1" ht="12.75" customHeight="1" x14ac:dyDescent="0.25"/>
    <row r="1048509" s="1" customFormat="1" ht="12.75" customHeight="1" x14ac:dyDescent="0.25"/>
    <row r="1048510" s="1" customFormat="1" ht="12.75" customHeight="1" x14ac:dyDescent="0.25"/>
    <row r="1048511" s="1" customFormat="1" ht="12.75" customHeight="1" x14ac:dyDescent="0.25"/>
    <row r="1048512" s="1" customFormat="1" ht="12.75" customHeight="1" x14ac:dyDescent="0.25"/>
    <row r="1048513" s="1" customFormat="1" ht="12.75" customHeight="1" x14ac:dyDescent="0.25"/>
    <row r="1048514" s="1" customFormat="1" ht="12.75" customHeight="1" x14ac:dyDescent="0.25"/>
    <row r="1048515" s="1" customFormat="1" ht="12.75" customHeight="1" x14ac:dyDescent="0.25"/>
    <row r="1048516" s="1" customFormat="1" ht="12.75" customHeight="1" x14ac:dyDescent="0.25"/>
    <row r="1048517" s="1" customFormat="1" ht="12.75" customHeight="1" x14ac:dyDescent="0.25"/>
    <row r="1048518" s="1" customFormat="1" ht="12.75" customHeight="1" x14ac:dyDescent="0.25"/>
    <row r="1048519" s="1" customFormat="1" ht="12.75" customHeight="1" x14ac:dyDescent="0.25"/>
    <row r="1048520" s="1" customFormat="1" ht="12.75" customHeight="1" x14ac:dyDescent="0.25"/>
    <row r="1048521" s="1" customFormat="1" ht="12.75" customHeight="1" x14ac:dyDescent="0.25"/>
    <row r="1048522" s="1" customFormat="1" ht="12.75" customHeight="1" x14ac:dyDescent="0.25"/>
    <row r="1048523" s="1" customFormat="1" ht="12.75" customHeight="1" x14ac:dyDescent="0.25"/>
    <row r="1048524" s="1" customFormat="1" ht="12.75" customHeight="1" x14ac:dyDescent="0.25"/>
    <row r="1048525" s="1" customFormat="1" ht="12.75" customHeight="1" x14ac:dyDescent="0.25"/>
    <row r="1048526" s="1" customFormat="1" ht="12.75" customHeight="1" x14ac:dyDescent="0.25"/>
    <row r="1048527" s="1" customFormat="1" ht="12.75" customHeight="1" x14ac:dyDescent="0.25"/>
    <row r="1048528" s="1" customFormat="1" ht="12.75" customHeight="1" x14ac:dyDescent="0.25"/>
    <row r="1048529" s="1" customFormat="1" ht="12.75" customHeight="1" x14ac:dyDescent="0.25"/>
    <row r="1048530" s="1" customFormat="1" ht="12.75" customHeight="1" x14ac:dyDescent="0.25"/>
    <row r="1048531" s="1" customFormat="1" ht="12.75" customHeight="1" x14ac:dyDescent="0.25"/>
    <row r="1048532" s="1" customFormat="1" ht="12.75" customHeight="1" x14ac:dyDescent="0.25"/>
    <row r="1048533" s="1" customFormat="1" ht="12.75" customHeight="1" x14ac:dyDescent="0.25"/>
    <row r="1048534" s="1" customFormat="1" ht="12.75" customHeight="1" x14ac:dyDescent="0.25"/>
    <row r="1048535" s="1" customFormat="1" ht="12.75" customHeight="1" x14ac:dyDescent="0.25"/>
    <row r="1048536" s="1" customFormat="1" ht="12.75" customHeight="1" x14ac:dyDescent="0.25"/>
    <row r="1048537" s="1" customFormat="1" ht="12.75" customHeight="1" x14ac:dyDescent="0.25"/>
    <row r="1048538" s="1" customFormat="1" ht="12.75" customHeight="1" x14ac:dyDescent="0.25"/>
    <row r="1048539" s="1" customFormat="1" ht="12.75" customHeight="1" x14ac:dyDescent="0.25"/>
    <row r="1048540" s="1" customFormat="1" ht="12.75" customHeight="1" x14ac:dyDescent="0.25"/>
    <row r="1048541" s="1" customFormat="1" ht="12.75" customHeight="1" x14ac:dyDescent="0.25"/>
    <row r="1048542" s="1" customFormat="1" ht="12.75" customHeight="1" x14ac:dyDescent="0.25"/>
    <row r="1048543" s="1" customFormat="1" ht="12.75" customHeight="1" x14ac:dyDescent="0.25"/>
    <row r="1048544" s="1" customFormat="1" ht="12.75" customHeight="1" x14ac:dyDescent="0.25"/>
    <row r="1048545" s="1" customFormat="1" ht="12.75" customHeight="1" x14ac:dyDescent="0.25"/>
    <row r="1048546" s="1" customFormat="1" ht="12.75" customHeight="1" x14ac:dyDescent="0.25"/>
    <row r="1048547" s="1" customFormat="1" ht="12.75" customHeight="1" x14ac:dyDescent="0.25"/>
    <row r="1048548" s="1" customFormat="1" ht="12.75" customHeight="1" x14ac:dyDescent="0.25"/>
    <row r="1048549" s="1" customFormat="1" ht="12.75" customHeight="1" x14ac:dyDescent="0.25"/>
    <row r="1048550" s="1" customFormat="1" ht="12.75" customHeight="1" x14ac:dyDescent="0.25"/>
    <row r="1048551" s="1" customFormat="1" ht="12.75" customHeight="1" x14ac:dyDescent="0.25"/>
    <row r="1048552" s="1" customFormat="1" ht="12.75" customHeight="1" x14ac:dyDescent="0.25"/>
    <row r="1048553" s="1" customFormat="1" ht="12.75" customHeight="1" x14ac:dyDescent="0.25"/>
    <row r="1048554" s="1" customFormat="1" ht="12.75" customHeight="1" x14ac:dyDescent="0.25"/>
    <row r="1048555" s="1" customFormat="1" ht="12.75" customHeight="1" x14ac:dyDescent="0.25"/>
    <row r="1048556" s="1" customFormat="1" ht="12.75" customHeight="1" x14ac:dyDescent="0.25"/>
    <row r="1048557" s="1" customFormat="1" ht="12.75" customHeight="1" x14ac:dyDescent="0.25"/>
    <row r="1048558" s="1" customFormat="1" ht="12.75" customHeight="1" x14ac:dyDescent="0.25"/>
    <row r="1048559" s="1" customFormat="1" ht="12.75" customHeight="1" x14ac:dyDescent="0.25"/>
    <row r="1048560" s="1" customFormat="1" ht="12.75" customHeight="1" x14ac:dyDescent="0.25"/>
    <row r="1048561" s="1" customFormat="1" ht="12.75" customHeight="1" x14ac:dyDescent="0.25"/>
    <row r="1048562" s="1" customFormat="1" ht="12.75" customHeight="1" x14ac:dyDescent="0.25"/>
    <row r="1048563" s="1" customFormat="1" ht="12.75" customHeight="1" x14ac:dyDescent="0.25"/>
    <row r="1048564" s="1" customFormat="1" ht="12.75" customHeight="1" x14ac:dyDescent="0.25"/>
    <row r="1048565" s="1" customFormat="1" ht="12.75" customHeight="1" x14ac:dyDescent="0.25"/>
  </sheetData>
  <sortState xmlns:xlrd2="http://schemas.microsoft.com/office/spreadsheetml/2017/richdata2" ref="L47:T62">
    <sortCondition ref="P47:P62"/>
    <sortCondition ref="L47:L62"/>
  </sortState>
  <mergeCells count="89">
    <mergeCell ref="B8:D8"/>
    <mergeCell ref="L8:N8"/>
    <mergeCell ref="B4:J4"/>
    <mergeCell ref="L4:T4"/>
    <mergeCell ref="B5:J5"/>
    <mergeCell ref="L5:T5"/>
    <mergeCell ref="B7:J7"/>
    <mergeCell ref="L7:T7"/>
    <mergeCell ref="B46:D46"/>
    <mergeCell ref="L46:N46"/>
    <mergeCell ref="B26:D26"/>
    <mergeCell ref="L26:N26"/>
    <mergeCell ref="B31:D31"/>
    <mergeCell ref="L31:N31"/>
    <mergeCell ref="B42:J42"/>
    <mergeCell ref="L42:T42"/>
    <mergeCell ref="B43:J43"/>
    <mergeCell ref="B45:J45"/>
    <mergeCell ref="L45:T45"/>
    <mergeCell ref="L27:N27"/>
    <mergeCell ref="B58:D58"/>
    <mergeCell ref="B59:D59"/>
    <mergeCell ref="B60:D60"/>
    <mergeCell ref="B55:D55"/>
    <mergeCell ref="B56:D56"/>
    <mergeCell ref="B57:D57"/>
    <mergeCell ref="B61:D61"/>
    <mergeCell ref="L61:N61"/>
    <mergeCell ref="B62:D62"/>
    <mergeCell ref="L62:N62"/>
    <mergeCell ref="B66:D66"/>
    <mergeCell ref="L66:N66"/>
    <mergeCell ref="L16:N16"/>
    <mergeCell ref="L17:N17"/>
    <mergeCell ref="B18:D18"/>
    <mergeCell ref="L18:N18"/>
    <mergeCell ref="L21:N21"/>
    <mergeCell ref="L25:N25"/>
    <mergeCell ref="L24:N24"/>
    <mergeCell ref="B17:D17"/>
    <mergeCell ref="B16:D16"/>
    <mergeCell ref="B19:D19"/>
    <mergeCell ref="B20:D20"/>
    <mergeCell ref="B21:D21"/>
    <mergeCell ref="B22:D22"/>
    <mergeCell ref="B23:D23"/>
    <mergeCell ref="B24:D24"/>
    <mergeCell ref="B25:D25"/>
    <mergeCell ref="B9:D9"/>
    <mergeCell ref="L9:N9"/>
    <mergeCell ref="B10:D10"/>
    <mergeCell ref="L10:N10"/>
    <mergeCell ref="L11:N11"/>
    <mergeCell ref="L12:N12"/>
    <mergeCell ref="L13:N13"/>
    <mergeCell ref="L14:N14"/>
    <mergeCell ref="L15:N15"/>
    <mergeCell ref="B47:D47"/>
    <mergeCell ref="L47:N47"/>
    <mergeCell ref="B48:D48"/>
    <mergeCell ref="L48:N48"/>
    <mergeCell ref="L43:T44"/>
    <mergeCell ref="B14:D14"/>
    <mergeCell ref="L22:N22"/>
    <mergeCell ref="B15:D15"/>
    <mergeCell ref="L23:N23"/>
    <mergeCell ref="B11:D11"/>
    <mergeCell ref="L19:N19"/>
    <mergeCell ref="B12:D12"/>
    <mergeCell ref="L20:N20"/>
    <mergeCell ref="B13:D13"/>
    <mergeCell ref="B52:D52"/>
    <mergeCell ref="B53:D53"/>
    <mergeCell ref="B54:D54"/>
    <mergeCell ref="B49:D49"/>
    <mergeCell ref="B50:D50"/>
    <mergeCell ref="B51:D51"/>
    <mergeCell ref="L60:N60"/>
    <mergeCell ref="L49:N49"/>
    <mergeCell ref="L50:N50"/>
    <mergeCell ref="L51:N51"/>
    <mergeCell ref="L52:N52"/>
    <mergeCell ref="L53:N53"/>
    <mergeCell ref="L54:N54"/>
    <mergeCell ref="L55:N55"/>
    <mergeCell ref="L56:N56"/>
    <mergeCell ref="L57:N57"/>
    <mergeCell ref="L58:N58"/>
    <mergeCell ref="L59:N59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65" pageOrder="overThenDown" orientation="landscape" useFirstPageNumber="1" r:id="rId1"/>
  <headerFooter alignWithMargins="0">
    <oddFooter>&amp;L&amp;8 &amp;G CERPEG 2020 | Co-Intervention Maths &amp;CLA FACTURATION
&amp;A&amp;R&amp;8&amp;P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084AE-5B27-455F-ABCD-C879F2781C17}">
  <sheetPr>
    <tabColor theme="5" tint="-0.249977111117893"/>
    <pageSetUpPr fitToPage="1"/>
  </sheetPr>
  <dimension ref="B3:AMO1048565"/>
  <sheetViews>
    <sheetView showGridLines="0" view="pageBreakPreview" topLeftCell="B13" zoomScale="60" zoomScaleNormal="100" workbookViewId="0">
      <selection activeCell="I35" sqref="I35"/>
    </sheetView>
  </sheetViews>
  <sheetFormatPr baseColWidth="10" defaultRowHeight="14.1" customHeight="1" x14ac:dyDescent="0.3"/>
  <cols>
    <col min="1" max="1" width="1.296875" style="2" customWidth="1"/>
    <col min="2" max="2" width="20.296875" style="1" customWidth="1"/>
    <col min="3" max="3" width="7.09765625" style="1" customWidth="1"/>
    <col min="4" max="4" width="17.796875" style="1" customWidth="1"/>
    <col min="5" max="5" width="8.59765625" style="1" customWidth="1"/>
    <col min="6" max="6" width="9.69921875" style="1" customWidth="1"/>
    <col min="7" max="7" width="8.69921875" style="1" customWidth="1"/>
    <col min="8" max="8" width="12.5" style="1" customWidth="1"/>
    <col min="9" max="9" width="14.59765625" style="1" customWidth="1"/>
    <col min="10" max="10" width="2.5" style="1" customWidth="1"/>
    <col min="11" max="11" width="1.296875" style="2" customWidth="1"/>
    <col min="12" max="12" width="17.5" style="1" customWidth="1"/>
    <col min="13" max="13" width="7.09765625" style="1" customWidth="1"/>
    <col min="14" max="14" width="17.69921875" style="1" customWidth="1"/>
    <col min="15" max="15" width="8.8984375" style="1" customWidth="1"/>
    <col min="16" max="16" width="10.69921875" style="1" customWidth="1"/>
    <col min="17" max="17" width="8.69921875" style="1" customWidth="1"/>
    <col min="18" max="18" width="12.5" style="1" customWidth="1"/>
    <col min="19" max="19" width="14.09765625" style="1" customWidth="1"/>
    <col min="20" max="20" width="2.59765625" style="1" customWidth="1"/>
    <col min="21" max="21" width="10.69921875" style="1" customWidth="1"/>
    <col min="22" max="22" width="5.796875" style="1" customWidth="1"/>
    <col min="23" max="23" width="20.5" style="1" customWidth="1"/>
    <col min="24" max="1029" width="10.69921875" style="1" customWidth="1"/>
    <col min="1030" max="16384" width="11.19921875" style="2"/>
  </cols>
  <sheetData>
    <row r="3" spans="2:1029" s="29" customFormat="1" ht="32.4" customHeight="1" x14ac:dyDescent="0.35">
      <c r="B3" s="61" t="s">
        <v>39</v>
      </c>
      <c r="C3" s="61"/>
      <c r="D3" s="61"/>
      <c r="E3" s="61"/>
      <c r="F3" s="61"/>
      <c r="G3" s="68" t="s">
        <v>18</v>
      </c>
      <c r="H3" s="61"/>
      <c r="I3" s="61"/>
      <c r="J3" s="61"/>
      <c r="L3" s="61" t="s">
        <v>40</v>
      </c>
      <c r="M3" s="61"/>
      <c r="N3" s="61"/>
      <c r="O3" s="61"/>
      <c r="P3" s="61"/>
      <c r="Q3" s="68" t="s">
        <v>18</v>
      </c>
      <c r="R3" s="61"/>
      <c r="S3" s="61"/>
      <c r="T3" s="61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</row>
    <row r="4" spans="2:1029" ht="16.95" customHeight="1" x14ac:dyDescent="0.3">
      <c r="B4" s="105" t="s">
        <v>0</v>
      </c>
      <c r="C4" s="105"/>
      <c r="D4" s="105"/>
      <c r="E4" s="105"/>
      <c r="F4" s="105"/>
      <c r="G4" s="105"/>
      <c r="H4" s="105"/>
      <c r="I4" s="105"/>
      <c r="J4" s="105"/>
      <c r="L4" s="105" t="s">
        <v>0</v>
      </c>
      <c r="M4" s="105"/>
      <c r="N4" s="105"/>
      <c r="O4" s="105"/>
      <c r="P4" s="105"/>
      <c r="Q4" s="105"/>
      <c r="R4" s="105"/>
      <c r="S4" s="105"/>
      <c r="T4" s="105"/>
    </row>
    <row r="5" spans="2:1029" s="9" customFormat="1" ht="40.200000000000003" customHeight="1" x14ac:dyDescent="0.25">
      <c r="B5" s="108" t="s">
        <v>22</v>
      </c>
      <c r="C5" s="111"/>
      <c r="D5" s="111"/>
      <c r="E5" s="111"/>
      <c r="F5" s="111"/>
      <c r="G5" s="111"/>
      <c r="H5" s="111"/>
      <c r="I5" s="111"/>
      <c r="J5" s="112"/>
      <c r="L5" s="108" t="s">
        <v>23</v>
      </c>
      <c r="M5" s="111"/>
      <c r="N5" s="111"/>
      <c r="O5" s="111"/>
      <c r="P5" s="111"/>
      <c r="Q5" s="111"/>
      <c r="R5" s="111"/>
      <c r="S5" s="111"/>
      <c r="T5" s="112"/>
    </row>
    <row r="7" spans="2:1029" ht="16.95" customHeight="1" x14ac:dyDescent="0.3">
      <c r="B7" s="105" t="s">
        <v>1</v>
      </c>
      <c r="C7" s="105"/>
      <c r="D7" s="105"/>
      <c r="E7" s="105"/>
      <c r="F7" s="105"/>
      <c r="G7" s="105"/>
      <c r="H7" s="105"/>
      <c r="I7" s="105"/>
      <c r="J7" s="105"/>
      <c r="L7" s="105" t="s">
        <v>1</v>
      </c>
      <c r="M7" s="105"/>
      <c r="N7" s="105"/>
      <c r="O7" s="105"/>
      <c r="P7" s="105"/>
      <c r="Q7" s="105"/>
      <c r="R7" s="105"/>
      <c r="S7" s="105"/>
      <c r="T7" s="105"/>
    </row>
    <row r="8" spans="2:1029" s="10" customFormat="1" ht="41.4" customHeight="1" x14ac:dyDescent="0.3">
      <c r="B8" s="99"/>
      <c r="C8" s="100"/>
      <c r="D8" s="101"/>
      <c r="E8" s="69" t="s">
        <v>3</v>
      </c>
      <c r="F8" s="70" t="s">
        <v>4</v>
      </c>
      <c r="G8" s="71" t="s">
        <v>21</v>
      </c>
      <c r="H8" s="70" t="s">
        <v>12</v>
      </c>
      <c r="I8" s="72" t="s">
        <v>5</v>
      </c>
      <c r="J8" s="83" t="s">
        <v>9</v>
      </c>
      <c r="L8" s="99" t="s">
        <v>2</v>
      </c>
      <c r="M8" s="100"/>
      <c r="N8" s="101"/>
      <c r="O8" s="69" t="s">
        <v>3</v>
      </c>
      <c r="P8" s="70" t="s">
        <v>4</v>
      </c>
      <c r="Q8" s="71" t="s">
        <v>21</v>
      </c>
      <c r="R8" s="70" t="s">
        <v>12</v>
      </c>
      <c r="S8" s="70" t="s">
        <v>5</v>
      </c>
      <c r="T8" s="83" t="s">
        <v>9</v>
      </c>
    </row>
    <row r="9" spans="2:1029" s="10" customFormat="1" ht="19.95" customHeight="1" x14ac:dyDescent="0.3">
      <c r="B9" s="86" t="s">
        <v>53</v>
      </c>
      <c r="C9" s="86"/>
      <c r="D9" s="86"/>
      <c r="E9" s="58">
        <v>52</v>
      </c>
      <c r="F9" s="80">
        <v>7.35</v>
      </c>
      <c r="G9" s="47"/>
      <c r="H9" s="46">
        <f>F9*(1-G9)</f>
        <v>7.35</v>
      </c>
      <c r="I9" s="75">
        <f>H9*E9</f>
        <v>382.2</v>
      </c>
      <c r="J9" s="76">
        <v>2</v>
      </c>
      <c r="L9" s="86" t="s">
        <v>55</v>
      </c>
      <c r="M9" s="86" t="s">
        <v>55</v>
      </c>
      <c r="N9" s="86" t="s">
        <v>55</v>
      </c>
      <c r="O9" s="7">
        <f>E9-10</f>
        <v>42</v>
      </c>
      <c r="P9" s="24">
        <v>14.85</v>
      </c>
      <c r="Q9" s="44"/>
      <c r="R9" s="46">
        <f>P9*(1-Q9)</f>
        <v>14.85</v>
      </c>
      <c r="S9" s="75">
        <f>R9*O9</f>
        <v>623.69999999999993</v>
      </c>
      <c r="T9" s="76">
        <v>2</v>
      </c>
    </row>
    <row r="10" spans="2:1029" s="10" customFormat="1" ht="19.95" customHeight="1" x14ac:dyDescent="0.3">
      <c r="B10" s="86" t="s">
        <v>54</v>
      </c>
      <c r="C10" s="86"/>
      <c r="D10" s="86"/>
      <c r="E10" s="58">
        <v>62</v>
      </c>
      <c r="F10" s="80">
        <v>10.35</v>
      </c>
      <c r="G10" s="47">
        <v>0.08</v>
      </c>
      <c r="H10" s="46">
        <f t="shared" ref="H10:H27" si="0">F10*(1-G10)</f>
        <v>9.5220000000000002</v>
      </c>
      <c r="I10" s="75">
        <f t="shared" ref="I10:I27" si="1">H10*E10</f>
        <v>590.36400000000003</v>
      </c>
      <c r="J10" s="76">
        <v>2</v>
      </c>
      <c r="L10" s="86" t="s">
        <v>56</v>
      </c>
      <c r="M10" s="86" t="s">
        <v>56</v>
      </c>
      <c r="N10" s="86" t="s">
        <v>56</v>
      </c>
      <c r="O10" s="7">
        <f>E10+25</f>
        <v>87</v>
      </c>
      <c r="P10" s="24">
        <v>5.85</v>
      </c>
      <c r="Q10" s="44"/>
      <c r="R10" s="46">
        <f t="shared" ref="R10:R27" si="2">P10*(1-Q10)</f>
        <v>5.85</v>
      </c>
      <c r="S10" s="75">
        <f t="shared" ref="S10:S27" si="3">R10*O10</f>
        <v>508.95</v>
      </c>
      <c r="T10" s="76">
        <v>2</v>
      </c>
    </row>
    <row r="11" spans="2:1029" s="10" customFormat="1" ht="19.95" customHeight="1" x14ac:dyDescent="0.3">
      <c r="B11" s="86" t="s">
        <v>45</v>
      </c>
      <c r="C11" s="86"/>
      <c r="D11" s="86"/>
      <c r="E11" s="58">
        <v>150</v>
      </c>
      <c r="F11" s="80">
        <v>26.25</v>
      </c>
      <c r="G11" s="47"/>
      <c r="H11" s="46">
        <f t="shared" si="0"/>
        <v>26.25</v>
      </c>
      <c r="I11" s="75">
        <f t="shared" si="1"/>
        <v>3937.5</v>
      </c>
      <c r="J11" s="76">
        <v>2</v>
      </c>
      <c r="L11" s="86" t="s">
        <v>57</v>
      </c>
      <c r="M11" s="86" t="s">
        <v>57</v>
      </c>
      <c r="N11" s="86" t="s">
        <v>57</v>
      </c>
      <c r="O11" s="7">
        <f>E11-33</f>
        <v>117</v>
      </c>
      <c r="P11" s="24">
        <v>5.25</v>
      </c>
      <c r="Q11" s="44">
        <v>0.2</v>
      </c>
      <c r="R11" s="46">
        <f t="shared" si="2"/>
        <v>4.2</v>
      </c>
      <c r="S11" s="75">
        <f t="shared" si="3"/>
        <v>491.40000000000003</v>
      </c>
      <c r="T11" s="76">
        <v>2</v>
      </c>
    </row>
    <row r="12" spans="2:1029" s="10" customFormat="1" ht="19.95" customHeight="1" x14ac:dyDescent="0.3">
      <c r="B12" s="86" t="s">
        <v>46</v>
      </c>
      <c r="C12" s="86"/>
      <c r="D12" s="86"/>
      <c r="E12" s="58">
        <v>120</v>
      </c>
      <c r="F12" s="80">
        <v>6.75</v>
      </c>
      <c r="G12" s="47">
        <v>7.0000000000000007E-2</v>
      </c>
      <c r="H12" s="46">
        <f t="shared" si="0"/>
        <v>6.2774999999999999</v>
      </c>
      <c r="I12" s="75">
        <f t="shared" si="1"/>
        <v>753.3</v>
      </c>
      <c r="J12" s="76">
        <v>2</v>
      </c>
      <c r="L12" s="86" t="s">
        <v>58</v>
      </c>
      <c r="M12" s="86" t="s">
        <v>58</v>
      </c>
      <c r="N12" s="86" t="s">
        <v>58</v>
      </c>
      <c r="O12" s="7">
        <f t="shared" ref="O12" si="4">E12-10</f>
        <v>110</v>
      </c>
      <c r="P12" s="24">
        <v>4.3499999999999996</v>
      </c>
      <c r="Q12" s="44">
        <v>0.22</v>
      </c>
      <c r="R12" s="46">
        <f t="shared" si="2"/>
        <v>3.3929999999999998</v>
      </c>
      <c r="S12" s="75">
        <f t="shared" si="3"/>
        <v>373.22999999999996</v>
      </c>
      <c r="T12" s="76">
        <v>2</v>
      </c>
    </row>
    <row r="13" spans="2:1029" s="10" customFormat="1" ht="19.95" customHeight="1" x14ac:dyDescent="0.3">
      <c r="B13" s="87" t="s">
        <v>47</v>
      </c>
      <c r="C13" s="88" t="s">
        <v>47</v>
      </c>
      <c r="D13" s="89" t="s">
        <v>47</v>
      </c>
      <c r="E13" s="58">
        <v>33</v>
      </c>
      <c r="F13" s="114">
        <v>42.45</v>
      </c>
      <c r="G13" s="47"/>
      <c r="H13" s="46">
        <f t="shared" si="0"/>
        <v>42.45</v>
      </c>
      <c r="I13" s="75">
        <f t="shared" si="1"/>
        <v>1400.8500000000001</v>
      </c>
      <c r="J13" s="76">
        <v>2</v>
      </c>
      <c r="L13" s="86" t="s">
        <v>59</v>
      </c>
      <c r="M13" s="86" t="s">
        <v>59</v>
      </c>
      <c r="N13" s="86" t="s">
        <v>59</v>
      </c>
      <c r="O13" s="7">
        <f t="shared" ref="O13" si="5">E13+25</f>
        <v>58</v>
      </c>
      <c r="P13" s="24">
        <v>5.85</v>
      </c>
      <c r="Q13" s="44"/>
      <c r="R13" s="46">
        <f t="shared" si="2"/>
        <v>5.85</v>
      </c>
      <c r="S13" s="75">
        <f t="shared" si="3"/>
        <v>339.29999999999995</v>
      </c>
      <c r="T13" s="76">
        <v>2</v>
      </c>
    </row>
    <row r="14" spans="2:1029" s="10" customFormat="1" ht="19.95" customHeight="1" x14ac:dyDescent="0.3">
      <c r="B14" s="87" t="s">
        <v>48</v>
      </c>
      <c r="C14" s="88" t="s">
        <v>48</v>
      </c>
      <c r="D14" s="89" t="s">
        <v>48</v>
      </c>
      <c r="E14" s="58">
        <v>48</v>
      </c>
      <c r="F14" s="115">
        <v>42.45</v>
      </c>
      <c r="G14" s="47">
        <v>0.16</v>
      </c>
      <c r="H14" s="46">
        <f t="shared" si="0"/>
        <v>35.658000000000001</v>
      </c>
      <c r="I14" s="75">
        <f t="shared" si="1"/>
        <v>1711.5840000000001</v>
      </c>
      <c r="J14" s="76">
        <v>2</v>
      </c>
      <c r="L14" s="86" t="s">
        <v>60</v>
      </c>
      <c r="M14" s="86" t="s">
        <v>60</v>
      </c>
      <c r="N14" s="86" t="s">
        <v>60</v>
      </c>
      <c r="O14" s="7">
        <f t="shared" ref="O14" si="6">E14-33</f>
        <v>15</v>
      </c>
      <c r="P14" s="24">
        <v>4.3499999999999996</v>
      </c>
      <c r="Q14" s="44"/>
      <c r="R14" s="46">
        <f t="shared" si="2"/>
        <v>4.3499999999999996</v>
      </c>
      <c r="S14" s="75">
        <f t="shared" si="3"/>
        <v>65.25</v>
      </c>
      <c r="T14" s="76">
        <v>2</v>
      </c>
    </row>
    <row r="15" spans="2:1029" s="10" customFormat="1" ht="19.95" customHeight="1" x14ac:dyDescent="0.3">
      <c r="B15" s="87" t="s">
        <v>49</v>
      </c>
      <c r="C15" s="88" t="s">
        <v>49</v>
      </c>
      <c r="D15" s="89" t="s">
        <v>49</v>
      </c>
      <c r="E15" s="58">
        <v>110</v>
      </c>
      <c r="F15" s="24">
        <v>87.9</v>
      </c>
      <c r="G15" s="47"/>
      <c r="H15" s="46">
        <f t="shared" si="0"/>
        <v>87.9</v>
      </c>
      <c r="I15" s="75">
        <f t="shared" si="1"/>
        <v>9669</v>
      </c>
      <c r="J15" s="76">
        <v>2</v>
      </c>
      <c r="L15" s="86" t="s">
        <v>52</v>
      </c>
      <c r="M15" s="86" t="s">
        <v>52</v>
      </c>
      <c r="N15" s="86" t="s">
        <v>52</v>
      </c>
      <c r="O15" s="7">
        <f t="shared" ref="O15" si="7">E15-10</f>
        <v>100</v>
      </c>
      <c r="P15" s="24">
        <v>4.2</v>
      </c>
      <c r="Q15" s="44">
        <v>0.15</v>
      </c>
      <c r="R15" s="46">
        <f t="shared" si="2"/>
        <v>3.57</v>
      </c>
      <c r="S15" s="75">
        <f t="shared" si="3"/>
        <v>357</v>
      </c>
      <c r="T15" s="76">
        <v>2</v>
      </c>
    </row>
    <row r="16" spans="2:1029" s="10" customFormat="1" ht="19.95" customHeight="1" x14ac:dyDescent="0.3">
      <c r="B16" s="87" t="s">
        <v>50</v>
      </c>
      <c r="C16" s="88" t="s">
        <v>50</v>
      </c>
      <c r="D16" s="89" t="s">
        <v>50</v>
      </c>
      <c r="E16" s="58">
        <v>85</v>
      </c>
      <c r="F16" s="25">
        <v>65.25</v>
      </c>
      <c r="G16" s="47"/>
      <c r="H16" s="46">
        <f t="shared" si="0"/>
        <v>65.25</v>
      </c>
      <c r="I16" s="75">
        <f t="shared" si="1"/>
        <v>5546.25</v>
      </c>
      <c r="J16" s="76">
        <v>2</v>
      </c>
      <c r="L16" s="86" t="s">
        <v>61</v>
      </c>
      <c r="M16" s="86" t="s">
        <v>61</v>
      </c>
      <c r="N16" s="86" t="s">
        <v>61</v>
      </c>
      <c r="O16" s="7">
        <f t="shared" ref="O16" si="8">E16+25</f>
        <v>110</v>
      </c>
      <c r="P16" s="24">
        <v>8.85</v>
      </c>
      <c r="Q16" s="44">
        <v>0.13</v>
      </c>
      <c r="R16" s="46">
        <f t="shared" si="2"/>
        <v>7.6994999999999996</v>
      </c>
      <c r="S16" s="75">
        <f t="shared" si="3"/>
        <v>846.94499999999994</v>
      </c>
      <c r="T16" s="76">
        <v>2</v>
      </c>
    </row>
    <row r="17" spans="2:23" s="10" customFormat="1" ht="19.95" customHeight="1" x14ac:dyDescent="0.3">
      <c r="B17" s="87" t="s">
        <v>51</v>
      </c>
      <c r="C17" s="88" t="s">
        <v>51</v>
      </c>
      <c r="D17" s="89" t="s">
        <v>51</v>
      </c>
      <c r="E17" s="58">
        <v>41</v>
      </c>
      <c r="F17" s="25">
        <v>65.25</v>
      </c>
      <c r="G17" s="47">
        <v>0.18</v>
      </c>
      <c r="H17" s="46">
        <f t="shared" si="0"/>
        <v>53.505000000000003</v>
      </c>
      <c r="I17" s="75">
        <f t="shared" si="1"/>
        <v>2193.7049999999999</v>
      </c>
      <c r="J17" s="76">
        <v>2</v>
      </c>
      <c r="L17" s="86" t="s">
        <v>28</v>
      </c>
      <c r="M17" s="86"/>
      <c r="N17" s="86"/>
      <c r="O17" s="7">
        <f t="shared" ref="O17" si="9">E17-33</f>
        <v>8</v>
      </c>
      <c r="P17" s="24">
        <v>16.3</v>
      </c>
      <c r="Q17" s="44"/>
      <c r="R17" s="46">
        <f t="shared" si="2"/>
        <v>16.3</v>
      </c>
      <c r="S17" s="75">
        <f t="shared" si="3"/>
        <v>130.4</v>
      </c>
      <c r="T17" s="77">
        <v>1</v>
      </c>
    </row>
    <row r="18" spans="2:23" s="10" customFormat="1" ht="19.95" customHeight="1" x14ac:dyDescent="0.3">
      <c r="B18" s="116" t="s">
        <v>52</v>
      </c>
      <c r="C18" s="117"/>
      <c r="D18" s="118"/>
      <c r="E18" s="58">
        <v>20</v>
      </c>
      <c r="F18" s="24">
        <v>4.2</v>
      </c>
      <c r="G18" s="47"/>
      <c r="H18" s="46">
        <f t="shared" si="0"/>
        <v>4.2</v>
      </c>
      <c r="I18" s="75">
        <f t="shared" si="1"/>
        <v>84</v>
      </c>
      <c r="J18" s="76">
        <v>2</v>
      </c>
      <c r="L18" s="86" t="s">
        <v>29</v>
      </c>
      <c r="M18" s="86"/>
      <c r="N18" s="86"/>
      <c r="O18" s="7">
        <f t="shared" ref="O18" si="10">E18-10</f>
        <v>10</v>
      </c>
      <c r="P18" s="24">
        <v>25</v>
      </c>
      <c r="Q18" s="44"/>
      <c r="R18" s="46">
        <f t="shared" si="2"/>
        <v>25</v>
      </c>
      <c r="S18" s="75">
        <f t="shared" si="3"/>
        <v>250</v>
      </c>
      <c r="T18" s="77">
        <v>1</v>
      </c>
    </row>
    <row r="19" spans="2:23" s="10" customFormat="1" ht="19.95" customHeight="1" x14ac:dyDescent="0.3">
      <c r="B19" s="86" t="s">
        <v>29</v>
      </c>
      <c r="C19" s="86"/>
      <c r="D19" s="86"/>
      <c r="E19" s="58">
        <v>59</v>
      </c>
      <c r="F19" s="24">
        <v>25</v>
      </c>
      <c r="G19" s="47"/>
      <c r="H19" s="46">
        <f t="shared" si="0"/>
        <v>25</v>
      </c>
      <c r="I19" s="75">
        <f t="shared" si="1"/>
        <v>1475</v>
      </c>
      <c r="J19" s="77">
        <v>1</v>
      </c>
      <c r="L19" s="86" t="s">
        <v>30</v>
      </c>
      <c r="M19" s="86"/>
      <c r="N19" s="86"/>
      <c r="O19" s="7">
        <f t="shared" ref="O19" si="11">E19+25</f>
        <v>84</v>
      </c>
      <c r="P19" s="25">
        <v>26.5</v>
      </c>
      <c r="Q19" s="44">
        <v>0.05</v>
      </c>
      <c r="R19" s="46">
        <f t="shared" si="2"/>
        <v>25.174999999999997</v>
      </c>
      <c r="S19" s="75">
        <f t="shared" si="3"/>
        <v>2114.6999999999998</v>
      </c>
      <c r="T19" s="77">
        <v>1</v>
      </c>
    </row>
    <row r="20" spans="2:23" s="10" customFormat="1" ht="19.95" customHeight="1" x14ac:dyDescent="0.3">
      <c r="B20" s="86" t="s">
        <v>30</v>
      </c>
      <c r="C20" s="86"/>
      <c r="D20" s="86"/>
      <c r="E20" s="58">
        <v>50</v>
      </c>
      <c r="F20" s="25">
        <v>26.5</v>
      </c>
      <c r="G20" s="47">
        <v>0.06</v>
      </c>
      <c r="H20" s="46">
        <f t="shared" si="0"/>
        <v>24.91</v>
      </c>
      <c r="I20" s="75">
        <f t="shared" si="1"/>
        <v>1245.5</v>
      </c>
      <c r="J20" s="77">
        <v>1</v>
      </c>
      <c r="L20" s="86" t="s">
        <v>31</v>
      </c>
      <c r="M20" s="86"/>
      <c r="N20" s="86"/>
      <c r="O20" s="7">
        <f t="shared" ref="O20" si="12">E20-33</f>
        <v>17</v>
      </c>
      <c r="P20" s="25">
        <v>23.5</v>
      </c>
      <c r="Q20" s="44"/>
      <c r="R20" s="46">
        <f t="shared" si="2"/>
        <v>23.5</v>
      </c>
      <c r="S20" s="75">
        <f t="shared" si="3"/>
        <v>399.5</v>
      </c>
      <c r="T20" s="77">
        <v>1</v>
      </c>
    </row>
    <row r="21" spans="2:23" s="10" customFormat="1" ht="19.95" customHeight="1" x14ac:dyDescent="0.3">
      <c r="B21" s="86" t="s">
        <v>31</v>
      </c>
      <c r="C21" s="86"/>
      <c r="D21" s="86"/>
      <c r="E21" s="58">
        <v>74</v>
      </c>
      <c r="F21" s="25">
        <v>23.5</v>
      </c>
      <c r="G21" s="47">
        <v>0.06</v>
      </c>
      <c r="H21" s="46">
        <f t="shared" si="0"/>
        <v>22.09</v>
      </c>
      <c r="I21" s="75">
        <f t="shared" si="1"/>
        <v>1634.66</v>
      </c>
      <c r="J21" s="77">
        <v>1</v>
      </c>
      <c r="L21" s="86" t="s">
        <v>32</v>
      </c>
      <c r="M21" s="86"/>
      <c r="N21" s="86"/>
      <c r="O21" s="7">
        <f t="shared" ref="O21" si="13">E21-10</f>
        <v>64</v>
      </c>
      <c r="P21" s="24">
        <v>35.5</v>
      </c>
      <c r="Q21" s="44">
        <v>0.03</v>
      </c>
      <c r="R21" s="46">
        <f t="shared" si="2"/>
        <v>34.435000000000002</v>
      </c>
      <c r="S21" s="75">
        <f t="shared" si="3"/>
        <v>2203.84</v>
      </c>
      <c r="T21" s="77">
        <v>1</v>
      </c>
    </row>
    <row r="22" spans="2:23" s="10" customFormat="1" ht="19.95" customHeight="1" x14ac:dyDescent="0.3">
      <c r="B22" s="86" t="s">
        <v>32</v>
      </c>
      <c r="C22" s="86"/>
      <c r="D22" s="86"/>
      <c r="E22" s="58">
        <v>52</v>
      </c>
      <c r="F22" s="24">
        <v>35.5</v>
      </c>
      <c r="G22" s="47">
        <v>7.0000000000000007E-2</v>
      </c>
      <c r="H22" s="46">
        <f t="shared" si="0"/>
        <v>33.015000000000001</v>
      </c>
      <c r="I22" s="75">
        <f t="shared" si="1"/>
        <v>1716.78</v>
      </c>
      <c r="J22" s="77">
        <v>1</v>
      </c>
      <c r="L22" s="86" t="s">
        <v>33</v>
      </c>
      <c r="M22" s="86"/>
      <c r="N22" s="86"/>
      <c r="O22" s="7">
        <f t="shared" ref="O22" si="14">E22+25</f>
        <v>77</v>
      </c>
      <c r="P22" s="24">
        <v>15.5</v>
      </c>
      <c r="Q22" s="44">
        <v>0.03</v>
      </c>
      <c r="R22" s="46">
        <f t="shared" si="2"/>
        <v>15.035</v>
      </c>
      <c r="S22" s="75">
        <f t="shared" si="3"/>
        <v>1157.6949999999999</v>
      </c>
      <c r="T22" s="77">
        <v>1</v>
      </c>
      <c r="W22" s="81"/>
    </row>
    <row r="23" spans="2:23" s="10" customFormat="1" ht="19.95" customHeight="1" x14ac:dyDescent="0.3">
      <c r="B23" s="113" t="s">
        <v>43</v>
      </c>
      <c r="C23" s="113"/>
      <c r="D23" s="113"/>
      <c r="E23" s="58">
        <v>63</v>
      </c>
      <c r="F23" s="24">
        <v>15.2</v>
      </c>
      <c r="G23" s="47">
        <v>7.0000000000000007E-2</v>
      </c>
      <c r="H23" s="46">
        <f t="shared" si="0"/>
        <v>14.135999999999999</v>
      </c>
      <c r="I23" s="75">
        <f t="shared" si="1"/>
        <v>890.56799999999998</v>
      </c>
      <c r="J23" s="77">
        <v>1</v>
      </c>
      <c r="L23" s="86" t="s">
        <v>34</v>
      </c>
      <c r="M23" s="86"/>
      <c r="N23" s="86"/>
      <c r="O23" s="7">
        <f t="shared" ref="O23" si="15">E23-33</f>
        <v>30</v>
      </c>
      <c r="P23" s="24">
        <v>9.99</v>
      </c>
      <c r="Q23" s="44"/>
      <c r="R23" s="46">
        <f t="shared" si="2"/>
        <v>9.99</v>
      </c>
      <c r="S23" s="75">
        <f t="shared" si="3"/>
        <v>299.7</v>
      </c>
      <c r="T23" s="77">
        <v>1</v>
      </c>
      <c r="W23" s="81"/>
    </row>
    <row r="24" spans="2:23" s="10" customFormat="1" ht="19.95" customHeight="1" x14ac:dyDescent="0.3">
      <c r="B24" s="113" t="s">
        <v>44</v>
      </c>
      <c r="C24" s="113"/>
      <c r="D24" s="113"/>
      <c r="E24" s="58">
        <v>12</v>
      </c>
      <c r="F24" s="24">
        <v>19.989999999999998</v>
      </c>
      <c r="G24" s="47"/>
      <c r="H24" s="46">
        <f t="shared" si="0"/>
        <v>19.989999999999998</v>
      </c>
      <c r="I24" s="75">
        <f t="shared" si="1"/>
        <v>239.88</v>
      </c>
      <c r="J24" s="77">
        <v>1</v>
      </c>
      <c r="L24" s="86" t="s">
        <v>35</v>
      </c>
      <c r="M24" s="86"/>
      <c r="N24" s="86"/>
      <c r="O24" s="7">
        <f t="shared" ref="O24" si="16">E24-10</f>
        <v>2</v>
      </c>
      <c r="P24" s="25">
        <v>14.9</v>
      </c>
      <c r="Q24" s="44"/>
      <c r="R24" s="46">
        <f t="shared" si="2"/>
        <v>14.9</v>
      </c>
      <c r="S24" s="75">
        <f t="shared" si="3"/>
        <v>29.8</v>
      </c>
      <c r="T24" s="77">
        <v>1</v>
      </c>
      <c r="W24" s="81"/>
    </row>
    <row r="25" spans="2:23" s="10" customFormat="1" ht="19.95" customHeight="1" x14ac:dyDescent="0.3">
      <c r="B25" s="86" t="s">
        <v>34</v>
      </c>
      <c r="C25" s="86"/>
      <c r="D25" s="86"/>
      <c r="E25" s="58">
        <v>12</v>
      </c>
      <c r="F25" s="24">
        <v>9.99</v>
      </c>
      <c r="G25" s="47">
        <v>0.1</v>
      </c>
      <c r="H25" s="46">
        <f t="shared" si="0"/>
        <v>8.9909999999999997</v>
      </c>
      <c r="I25" s="75">
        <f t="shared" si="1"/>
        <v>107.892</v>
      </c>
      <c r="J25" s="77">
        <v>1</v>
      </c>
      <c r="L25" s="86" t="s">
        <v>36</v>
      </c>
      <c r="M25" s="86"/>
      <c r="N25" s="86"/>
      <c r="O25" s="7">
        <f t="shared" ref="O25" si="17">E25+25</f>
        <v>37</v>
      </c>
      <c r="P25" s="25">
        <v>9.99</v>
      </c>
      <c r="Q25" s="44">
        <v>0.08</v>
      </c>
      <c r="R25" s="46">
        <f t="shared" si="2"/>
        <v>9.1908000000000012</v>
      </c>
      <c r="S25" s="75">
        <f t="shared" si="3"/>
        <v>340.05960000000005</v>
      </c>
      <c r="T25" s="77">
        <v>1</v>
      </c>
      <c r="W25" s="81"/>
    </row>
    <row r="26" spans="2:23" s="1" customFormat="1" ht="19.95" customHeight="1" x14ac:dyDescent="0.25">
      <c r="B26" s="86" t="s">
        <v>35</v>
      </c>
      <c r="C26" s="86"/>
      <c r="D26" s="86"/>
      <c r="E26" s="34">
        <v>12</v>
      </c>
      <c r="F26" s="25">
        <v>14.9</v>
      </c>
      <c r="G26" s="47"/>
      <c r="H26" s="46">
        <f t="shared" si="0"/>
        <v>14.9</v>
      </c>
      <c r="I26" s="75">
        <f t="shared" si="1"/>
        <v>178.8</v>
      </c>
      <c r="J26" s="77">
        <v>1</v>
      </c>
      <c r="L26" s="87" t="s">
        <v>37</v>
      </c>
      <c r="M26" s="88" t="s">
        <v>26</v>
      </c>
      <c r="N26" s="89" t="s">
        <v>26</v>
      </c>
      <c r="O26" s="7">
        <v>150</v>
      </c>
      <c r="P26" s="24">
        <v>14.1</v>
      </c>
      <c r="Q26" s="44">
        <v>0.11</v>
      </c>
      <c r="R26" s="46">
        <f t="shared" si="2"/>
        <v>12.548999999999999</v>
      </c>
      <c r="S26" s="75">
        <f t="shared" si="3"/>
        <v>1882.35</v>
      </c>
      <c r="T26" s="77">
        <v>1</v>
      </c>
      <c r="W26" s="82"/>
    </row>
    <row r="27" spans="2:23" s="1" customFormat="1" ht="19.95" customHeight="1" x14ac:dyDescent="0.25">
      <c r="B27" s="85" t="s">
        <v>36</v>
      </c>
      <c r="C27" s="85"/>
      <c r="D27" s="85"/>
      <c r="E27" s="35">
        <v>15</v>
      </c>
      <c r="F27" s="25">
        <v>9.99</v>
      </c>
      <c r="G27" s="47"/>
      <c r="H27" s="46">
        <f t="shared" si="0"/>
        <v>9.99</v>
      </c>
      <c r="I27" s="75">
        <f t="shared" si="1"/>
        <v>149.85</v>
      </c>
      <c r="J27" s="77">
        <v>1</v>
      </c>
      <c r="L27" s="87" t="s">
        <v>38</v>
      </c>
      <c r="M27" s="88" t="s">
        <v>27</v>
      </c>
      <c r="N27" s="89" t="s">
        <v>27</v>
      </c>
      <c r="O27" s="7">
        <f t="shared" ref="O27" si="18">E27-10</f>
        <v>5</v>
      </c>
      <c r="P27" s="24">
        <v>15.5</v>
      </c>
      <c r="Q27" s="22"/>
      <c r="R27" s="46">
        <f t="shared" si="2"/>
        <v>15.5</v>
      </c>
      <c r="S27" s="75">
        <f t="shared" si="3"/>
        <v>77.5</v>
      </c>
      <c r="T27" s="77">
        <v>1</v>
      </c>
      <c r="W27" s="82"/>
    </row>
    <row r="28" spans="2:23" s="1" customFormat="1" ht="19.95" customHeight="1" x14ac:dyDescent="0.25">
      <c r="B28" s="36"/>
      <c r="C28" s="18"/>
      <c r="D28" s="18"/>
      <c r="E28" s="30"/>
      <c r="F28" s="11" t="s">
        <v>6</v>
      </c>
      <c r="G28" s="52"/>
      <c r="H28" s="129"/>
      <c r="I28" s="127">
        <f>SUM(I9:I27)</f>
        <v>33907.683000000005</v>
      </c>
      <c r="J28" s="20"/>
      <c r="L28" s="82"/>
      <c r="M28" s="82"/>
      <c r="N28" s="82"/>
      <c r="O28" s="30"/>
      <c r="P28" s="31" t="s">
        <v>6</v>
      </c>
      <c r="Q28" s="4"/>
      <c r="R28" s="121"/>
      <c r="S28" s="127">
        <f>SUM(S9:S27)</f>
        <v>12491.319600000001</v>
      </c>
      <c r="T28" s="20"/>
      <c r="W28" s="82"/>
    </row>
    <row r="29" spans="2:23" s="1" customFormat="1" ht="19.95" customHeight="1" x14ac:dyDescent="0.25">
      <c r="B29" s="14"/>
      <c r="C29" s="17"/>
      <c r="D29" s="17"/>
      <c r="E29" s="17"/>
      <c r="F29" s="11" t="s">
        <v>16</v>
      </c>
      <c r="G29" s="52"/>
      <c r="H29" s="125">
        <v>0.08</v>
      </c>
      <c r="I29" s="122">
        <f>I28*H29</f>
        <v>2712.6146400000002</v>
      </c>
      <c r="J29" s="20"/>
      <c r="L29" s="17"/>
      <c r="M29" s="17"/>
      <c r="N29" s="17"/>
      <c r="O29" s="17"/>
      <c r="P29" s="31" t="s">
        <v>16</v>
      </c>
      <c r="Q29" s="4"/>
      <c r="R29" s="123">
        <v>0.12</v>
      </c>
      <c r="S29" s="122">
        <f>S28*R29</f>
        <v>1498.9583520000001</v>
      </c>
      <c r="T29" s="20"/>
      <c r="W29" s="82"/>
    </row>
    <row r="30" spans="2:23" s="1" customFormat="1" ht="19.95" customHeight="1" x14ac:dyDescent="0.25">
      <c r="B30" s="17"/>
      <c r="C30" s="17"/>
      <c r="D30" s="17"/>
      <c r="E30" s="17"/>
      <c r="F30" s="11" t="s">
        <v>16</v>
      </c>
      <c r="G30" s="52"/>
      <c r="H30" s="125"/>
      <c r="I30" s="122">
        <f>(I28-I29)*H30</f>
        <v>0</v>
      </c>
      <c r="J30" s="20"/>
      <c r="L30" s="17"/>
      <c r="M30" s="17"/>
      <c r="N30" s="17"/>
      <c r="O30" s="17"/>
      <c r="P30" s="31" t="s">
        <v>16</v>
      </c>
      <c r="Q30" s="4"/>
      <c r="R30" s="123">
        <v>0.05</v>
      </c>
      <c r="S30" s="122">
        <f>(S28-S29)*R30</f>
        <v>549.6180624000001</v>
      </c>
      <c r="T30" s="20"/>
      <c r="W30" s="82"/>
    </row>
    <row r="31" spans="2:23" s="1" customFormat="1" ht="19.95" customHeight="1" x14ac:dyDescent="0.25">
      <c r="B31" s="96" t="s">
        <v>13</v>
      </c>
      <c r="C31" s="97"/>
      <c r="D31" s="98"/>
      <c r="E31" s="17"/>
      <c r="F31" s="11" t="s">
        <v>11</v>
      </c>
      <c r="G31" s="52"/>
      <c r="H31" s="124"/>
      <c r="I31" s="122">
        <f>I28-I29-I30</f>
        <v>31195.068360000005</v>
      </c>
      <c r="J31" s="20"/>
      <c r="L31" s="96" t="s">
        <v>13</v>
      </c>
      <c r="M31" s="97"/>
      <c r="N31" s="98"/>
      <c r="O31" s="17"/>
      <c r="P31" s="31" t="s">
        <v>11</v>
      </c>
      <c r="Q31" s="4"/>
      <c r="R31" s="124"/>
      <c r="S31" s="122">
        <f>S28-S29-S30</f>
        <v>10442.7431856</v>
      </c>
      <c r="T31" s="20"/>
      <c r="W31" s="82"/>
    </row>
    <row r="32" spans="2:23" s="1" customFormat="1" ht="19.95" customHeight="1" x14ac:dyDescent="0.25">
      <c r="B32" s="40" t="s">
        <v>14</v>
      </c>
      <c r="C32" s="48" t="s">
        <v>15</v>
      </c>
      <c r="D32" s="48" t="s">
        <v>9</v>
      </c>
      <c r="E32" s="53"/>
      <c r="F32" s="55" t="s">
        <v>7</v>
      </c>
      <c r="G32" s="15" t="s">
        <v>17</v>
      </c>
      <c r="H32" s="125"/>
      <c r="I32" s="122">
        <f>I31*H32</f>
        <v>0</v>
      </c>
      <c r="J32" s="20"/>
      <c r="L32" s="40" t="s">
        <v>14</v>
      </c>
      <c r="M32" s="41" t="s">
        <v>15</v>
      </c>
      <c r="N32" s="42" t="s">
        <v>9</v>
      </c>
      <c r="O32" s="17"/>
      <c r="P32" s="31" t="s">
        <v>7</v>
      </c>
      <c r="Q32" s="43" t="s">
        <v>17</v>
      </c>
      <c r="R32" s="125"/>
      <c r="S32" s="122">
        <f>S31*R32</f>
        <v>0</v>
      </c>
      <c r="T32" s="20"/>
      <c r="W32" s="82"/>
    </row>
    <row r="33" spans="2:1029" s="1" customFormat="1" ht="19.95" customHeight="1" x14ac:dyDescent="0.25">
      <c r="B33" s="119">
        <f>SUM(I19:I27)*(1-H29)*(1-H30)*(1-H32)</f>
        <v>7027.8156000000008</v>
      </c>
      <c r="C33" s="33">
        <v>5.5E-2</v>
      </c>
      <c r="D33" s="59">
        <f>B33*C33</f>
        <v>386.52985800000005</v>
      </c>
      <c r="E33" s="54"/>
      <c r="F33" s="56" t="s">
        <v>8</v>
      </c>
      <c r="G33" s="4"/>
      <c r="H33" s="124"/>
      <c r="I33" s="122">
        <f>I31-I32</f>
        <v>31195.068360000005</v>
      </c>
      <c r="J33" s="20"/>
      <c r="L33" s="119">
        <f>SUM(S17:S27)*(1-R29)*(1-R30)*(1-R32)</f>
        <v>7428.3152856000006</v>
      </c>
      <c r="M33" s="33">
        <v>5.5E-2</v>
      </c>
      <c r="N33" s="59">
        <f>L33*M33</f>
        <v>408.55734070800003</v>
      </c>
      <c r="O33" s="17"/>
      <c r="P33" s="31" t="s">
        <v>8</v>
      </c>
      <c r="Q33" s="4"/>
      <c r="R33" s="124"/>
      <c r="S33" s="122">
        <f>S31-S32</f>
        <v>10442.7431856</v>
      </c>
      <c r="T33" s="20"/>
      <c r="W33" s="82"/>
    </row>
    <row r="34" spans="2:1029" s="1" customFormat="1" ht="19.95" customHeight="1" x14ac:dyDescent="0.25">
      <c r="B34" s="120">
        <f>SUM(I9:I18)*(1-H29)*(1-H30)*(1-H32)</f>
        <v>24167.252760000007</v>
      </c>
      <c r="C34" s="51">
        <v>0.2</v>
      </c>
      <c r="D34" s="59">
        <f>B34*C34</f>
        <v>4833.4505520000012</v>
      </c>
      <c r="E34" s="53"/>
      <c r="F34" s="55" t="s">
        <v>9</v>
      </c>
      <c r="G34" s="4"/>
      <c r="H34" s="125"/>
      <c r="I34" s="122">
        <f>D34+D33</f>
        <v>5219.980410000001</v>
      </c>
      <c r="J34" s="20"/>
      <c r="L34" s="120">
        <f>SUM(S9:S16)*(1-R29)*(1-R30)*(1-R32)</f>
        <v>3014.4278999999997</v>
      </c>
      <c r="M34" s="50">
        <v>0.2</v>
      </c>
      <c r="N34" s="59">
        <f>L34*M34</f>
        <v>602.88558</v>
      </c>
      <c r="O34" s="17"/>
      <c r="P34" s="31" t="s">
        <v>9</v>
      </c>
      <c r="Q34" s="4"/>
      <c r="R34" s="125"/>
      <c r="S34" s="122">
        <f>N34+N33</f>
        <v>1011.442920708</v>
      </c>
      <c r="T34" s="20"/>
    </row>
    <row r="35" spans="2:1029" s="1" customFormat="1" ht="19.95" customHeight="1" x14ac:dyDescent="0.25">
      <c r="B35" s="79">
        <f>B33+B34</f>
        <v>31195.068360000008</v>
      </c>
      <c r="C35" s="38"/>
      <c r="D35" s="39"/>
      <c r="E35" s="54"/>
      <c r="F35" s="56" t="s">
        <v>10</v>
      </c>
      <c r="G35" s="4"/>
      <c r="H35" s="121"/>
      <c r="I35" s="122">
        <f>I33+I34</f>
        <v>36415.048770000009</v>
      </c>
      <c r="J35" s="20"/>
      <c r="L35" s="79">
        <f>L33+L34</f>
        <v>10442.7431856</v>
      </c>
      <c r="M35" s="38"/>
      <c r="N35" s="39"/>
      <c r="O35" s="17"/>
      <c r="P35" s="32" t="s">
        <v>10</v>
      </c>
      <c r="Q35" s="16"/>
      <c r="R35" s="126"/>
      <c r="S35" s="127">
        <f>S33+S34</f>
        <v>11454.186106308</v>
      </c>
      <c r="T35" s="20"/>
    </row>
    <row r="36" spans="2:1029" s="1" customFormat="1" ht="16.95" customHeight="1" x14ac:dyDescent="0.25">
      <c r="B36" s="17"/>
      <c r="C36" s="17"/>
      <c r="D36" s="17"/>
      <c r="E36" s="17"/>
      <c r="F36" s="18"/>
      <c r="G36" s="18"/>
      <c r="H36" s="19"/>
      <c r="I36" s="20"/>
      <c r="J36" s="20"/>
      <c r="L36" s="17"/>
      <c r="M36" s="17"/>
      <c r="N36" s="17"/>
      <c r="O36" s="17"/>
      <c r="P36" s="18"/>
      <c r="Q36" s="18"/>
      <c r="R36" s="19"/>
      <c r="S36" s="20"/>
      <c r="T36" s="20"/>
    </row>
    <row r="37" spans="2:1029" s="1" customFormat="1" ht="28.35" customHeight="1" x14ac:dyDescent="0.25">
      <c r="B37" s="3" t="s">
        <v>20</v>
      </c>
      <c r="C37" s="4"/>
      <c r="D37" s="4"/>
      <c r="E37" s="6"/>
      <c r="F37" s="21"/>
      <c r="G37" s="5"/>
      <c r="H37" s="5"/>
      <c r="I37" s="13"/>
      <c r="J37" s="20"/>
      <c r="L37" s="3" t="s">
        <v>20</v>
      </c>
      <c r="M37" s="4"/>
      <c r="N37" s="4"/>
      <c r="O37" s="6"/>
      <c r="P37" s="21"/>
      <c r="Q37" s="5"/>
      <c r="R37" s="5"/>
      <c r="S37" s="13"/>
      <c r="T37" s="20"/>
    </row>
    <row r="41" spans="2:1029" s="29" customFormat="1" ht="32.4" customHeight="1" x14ac:dyDescent="0.35">
      <c r="B41" s="61" t="s">
        <v>41</v>
      </c>
      <c r="C41" s="61"/>
      <c r="D41" s="61"/>
      <c r="E41" s="61"/>
      <c r="F41" s="61"/>
      <c r="G41" s="68" t="s">
        <v>18</v>
      </c>
      <c r="H41" s="61"/>
      <c r="I41" s="61"/>
      <c r="J41" s="61"/>
      <c r="L41" s="26" t="s">
        <v>42</v>
      </c>
      <c r="M41" s="26"/>
      <c r="N41" s="26"/>
      <c r="O41" s="26"/>
      <c r="P41" s="26"/>
      <c r="Q41" s="45" t="s">
        <v>18</v>
      </c>
      <c r="R41" s="26"/>
      <c r="S41" s="27"/>
      <c r="T41" s="61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</row>
    <row r="42" spans="2:1029" ht="16.95" customHeight="1" x14ac:dyDescent="0.3">
      <c r="B42" s="105" t="s">
        <v>0</v>
      </c>
      <c r="C42" s="105"/>
      <c r="D42" s="105"/>
      <c r="E42" s="105"/>
      <c r="F42" s="105"/>
      <c r="G42" s="105"/>
      <c r="H42" s="105"/>
      <c r="I42" s="105"/>
      <c r="J42" s="105"/>
      <c r="L42" s="106" t="s">
        <v>0</v>
      </c>
      <c r="M42" s="107"/>
      <c r="N42" s="107"/>
      <c r="O42" s="107"/>
      <c r="P42" s="107"/>
      <c r="Q42" s="107"/>
      <c r="R42" s="107"/>
      <c r="S42" s="107"/>
      <c r="T42" s="107"/>
    </row>
    <row r="43" spans="2:1029" s="1" customFormat="1" ht="49.2" customHeight="1" x14ac:dyDescent="0.25">
      <c r="B43" s="108" t="s">
        <v>24</v>
      </c>
      <c r="C43" s="109"/>
      <c r="D43" s="109"/>
      <c r="E43" s="109"/>
      <c r="F43" s="109"/>
      <c r="G43" s="109"/>
      <c r="H43" s="109"/>
      <c r="I43" s="109"/>
      <c r="J43" s="110"/>
      <c r="L43" s="90" t="s">
        <v>25</v>
      </c>
      <c r="M43" s="91"/>
      <c r="N43" s="91"/>
      <c r="O43" s="91"/>
      <c r="P43" s="91"/>
      <c r="Q43" s="91"/>
      <c r="R43" s="91"/>
      <c r="S43" s="91"/>
      <c r="T43" s="92"/>
    </row>
    <row r="44" spans="2:1029" ht="14.1" customHeight="1" x14ac:dyDescent="0.3">
      <c r="L44" s="93"/>
      <c r="M44" s="94"/>
      <c r="N44" s="94"/>
      <c r="O44" s="94"/>
      <c r="P44" s="94"/>
      <c r="Q44" s="94"/>
      <c r="R44" s="94"/>
      <c r="S44" s="94"/>
      <c r="T44" s="95"/>
    </row>
    <row r="45" spans="2:1029" ht="16.95" customHeight="1" x14ac:dyDescent="0.3">
      <c r="B45" s="105" t="s">
        <v>1</v>
      </c>
      <c r="C45" s="105"/>
      <c r="D45" s="105"/>
      <c r="E45" s="105"/>
      <c r="F45" s="105"/>
      <c r="G45" s="105"/>
      <c r="H45" s="105"/>
      <c r="I45" s="105"/>
      <c r="J45" s="105"/>
      <c r="L45" s="106" t="s">
        <v>1</v>
      </c>
      <c r="M45" s="107"/>
      <c r="N45" s="107"/>
      <c r="O45" s="107"/>
      <c r="P45" s="107"/>
      <c r="Q45" s="107"/>
      <c r="R45" s="107"/>
      <c r="S45" s="107"/>
      <c r="T45" s="107"/>
    </row>
    <row r="46" spans="2:1029" s="10" customFormat="1" ht="41.4" customHeight="1" x14ac:dyDescent="0.3">
      <c r="B46" s="99" t="s">
        <v>2</v>
      </c>
      <c r="C46" s="100"/>
      <c r="D46" s="101"/>
      <c r="E46" s="69" t="s">
        <v>3</v>
      </c>
      <c r="F46" s="70" t="s">
        <v>4</v>
      </c>
      <c r="G46" s="71" t="s">
        <v>21</v>
      </c>
      <c r="H46" s="70" t="s">
        <v>12</v>
      </c>
      <c r="I46" s="70" t="s">
        <v>5</v>
      </c>
      <c r="J46" s="83" t="s">
        <v>9</v>
      </c>
      <c r="L46" s="102" t="s">
        <v>2</v>
      </c>
      <c r="M46" s="103"/>
      <c r="N46" s="104"/>
      <c r="O46" s="23" t="s">
        <v>3</v>
      </c>
      <c r="P46" s="8" t="s">
        <v>4</v>
      </c>
      <c r="Q46" s="7" t="s">
        <v>19</v>
      </c>
      <c r="R46" s="8" t="s">
        <v>12</v>
      </c>
      <c r="S46" s="64" t="s">
        <v>5</v>
      </c>
      <c r="T46" s="73" t="s">
        <v>9</v>
      </c>
    </row>
    <row r="47" spans="2:1029" s="9" customFormat="1" ht="25.05" customHeight="1" x14ac:dyDescent="0.25">
      <c r="B47" s="86" t="s">
        <v>62</v>
      </c>
      <c r="C47" s="86" t="s">
        <v>62</v>
      </c>
      <c r="D47" s="86" t="s">
        <v>62</v>
      </c>
      <c r="E47" s="58">
        <v>52</v>
      </c>
      <c r="F47" s="24">
        <v>2.85</v>
      </c>
      <c r="G47" s="44">
        <v>0.11</v>
      </c>
      <c r="H47" s="46">
        <f>F47*(1-G47)</f>
        <v>2.5365000000000002</v>
      </c>
      <c r="I47" s="75">
        <f>H47*E47</f>
        <v>131.89800000000002</v>
      </c>
      <c r="J47" s="66">
        <v>2</v>
      </c>
      <c r="L47" s="86" t="s">
        <v>28</v>
      </c>
      <c r="M47" s="86"/>
      <c r="N47" s="86"/>
      <c r="O47" s="7">
        <v>180</v>
      </c>
      <c r="P47" s="24">
        <v>16.3</v>
      </c>
      <c r="Q47" s="44">
        <v>0.16</v>
      </c>
      <c r="R47" s="46">
        <f>P47*(1-Q47)</f>
        <v>13.692</v>
      </c>
      <c r="S47" s="75">
        <f>R47*O47</f>
        <v>2464.56</v>
      </c>
      <c r="T47" s="78">
        <v>1</v>
      </c>
    </row>
    <row r="48" spans="2:1029" s="9" customFormat="1" ht="25.05" customHeight="1" x14ac:dyDescent="0.25">
      <c r="B48" s="86" t="s">
        <v>63</v>
      </c>
      <c r="C48" s="86" t="s">
        <v>63</v>
      </c>
      <c r="D48" s="86" t="s">
        <v>63</v>
      </c>
      <c r="E48" s="58">
        <v>120</v>
      </c>
      <c r="F48" s="24">
        <v>3.75</v>
      </c>
      <c r="G48" s="44">
        <v>0.2</v>
      </c>
      <c r="H48" s="46">
        <f t="shared" ref="H48:H49" si="19">F48*(1-G48)</f>
        <v>3</v>
      </c>
      <c r="I48" s="75">
        <f t="shared" ref="I48:I49" si="20">H48*E48</f>
        <v>360</v>
      </c>
      <c r="J48" s="66">
        <v>2</v>
      </c>
      <c r="L48" s="86" t="s">
        <v>29</v>
      </c>
      <c r="M48" s="86"/>
      <c r="N48" s="86"/>
      <c r="O48" s="7">
        <f>E48+25</f>
        <v>145</v>
      </c>
      <c r="P48" s="24">
        <v>25</v>
      </c>
      <c r="Q48" s="44">
        <v>0.19</v>
      </c>
      <c r="R48" s="46">
        <f t="shared" ref="R48:R62" si="21">P48*(1-Q48)</f>
        <v>20.25</v>
      </c>
      <c r="S48" s="75">
        <f t="shared" ref="S48:S62" si="22">R48*O48</f>
        <v>2936.25</v>
      </c>
      <c r="T48" s="78">
        <v>1</v>
      </c>
    </row>
    <row r="49" spans="2:20" s="9" customFormat="1" ht="25.05" customHeight="1" x14ac:dyDescent="0.25">
      <c r="B49" s="86" t="s">
        <v>64</v>
      </c>
      <c r="C49" s="86" t="s">
        <v>64</v>
      </c>
      <c r="D49" s="86" t="s">
        <v>64</v>
      </c>
      <c r="E49" s="58">
        <v>46</v>
      </c>
      <c r="F49" s="24">
        <v>16.649999999999999</v>
      </c>
      <c r="G49" s="44">
        <v>0.05</v>
      </c>
      <c r="H49" s="46">
        <f t="shared" si="19"/>
        <v>15.817499999999997</v>
      </c>
      <c r="I49" s="75">
        <f t="shared" si="20"/>
        <v>727.6049999999999</v>
      </c>
      <c r="J49" s="66">
        <v>2</v>
      </c>
      <c r="L49" s="86" t="s">
        <v>30</v>
      </c>
      <c r="M49" s="86"/>
      <c r="N49" s="86"/>
      <c r="O49" s="7">
        <f>E49-33</f>
        <v>13</v>
      </c>
      <c r="P49" s="24">
        <v>26.5</v>
      </c>
      <c r="Q49" s="44"/>
      <c r="R49" s="46">
        <f t="shared" si="21"/>
        <v>26.5</v>
      </c>
      <c r="S49" s="75">
        <f t="shared" si="22"/>
        <v>344.5</v>
      </c>
      <c r="T49" s="78">
        <v>1</v>
      </c>
    </row>
    <row r="50" spans="2:20" s="9" customFormat="1" ht="25.05" customHeight="1" x14ac:dyDescent="0.25">
      <c r="B50" s="86" t="s">
        <v>65</v>
      </c>
      <c r="C50" s="86" t="s">
        <v>65</v>
      </c>
      <c r="D50" s="86" t="s">
        <v>65</v>
      </c>
      <c r="E50" s="58">
        <v>80</v>
      </c>
      <c r="F50" s="24">
        <v>5.25</v>
      </c>
      <c r="G50" s="44">
        <v>0.05</v>
      </c>
      <c r="H50" s="46">
        <f t="shared" ref="H50:H62" si="23">F50*(1-G50)</f>
        <v>4.9874999999999998</v>
      </c>
      <c r="I50" s="75">
        <f t="shared" ref="I50:I62" si="24">H50*E50</f>
        <v>399</v>
      </c>
      <c r="J50" s="66">
        <v>2</v>
      </c>
      <c r="L50" s="86" t="s">
        <v>31</v>
      </c>
      <c r="M50" s="86"/>
      <c r="N50" s="86"/>
      <c r="O50" s="7">
        <f t="shared" ref="O50" si="25">E50-10</f>
        <v>70</v>
      </c>
      <c r="P50" s="24">
        <v>23.5</v>
      </c>
      <c r="Q50" s="44"/>
      <c r="R50" s="46">
        <f t="shared" si="21"/>
        <v>23.5</v>
      </c>
      <c r="S50" s="75">
        <f t="shared" si="22"/>
        <v>1645</v>
      </c>
      <c r="T50" s="78">
        <v>1</v>
      </c>
    </row>
    <row r="51" spans="2:20" s="9" customFormat="1" ht="25.05" customHeight="1" x14ac:dyDescent="0.25">
      <c r="B51" s="86" t="s">
        <v>66</v>
      </c>
      <c r="C51" s="86" t="s">
        <v>66</v>
      </c>
      <c r="D51" s="86" t="s">
        <v>66</v>
      </c>
      <c r="E51" s="58">
        <v>90</v>
      </c>
      <c r="F51" s="24">
        <v>11.85</v>
      </c>
      <c r="G51" s="44"/>
      <c r="H51" s="46">
        <f t="shared" si="23"/>
        <v>11.85</v>
      </c>
      <c r="I51" s="75">
        <f t="shared" si="24"/>
        <v>1066.5</v>
      </c>
      <c r="J51" s="66">
        <v>2</v>
      </c>
      <c r="L51" s="86" t="s">
        <v>32</v>
      </c>
      <c r="M51" s="86"/>
      <c r="N51" s="86"/>
      <c r="O51" s="7">
        <f t="shared" ref="O51" si="26">E51+25</f>
        <v>115</v>
      </c>
      <c r="P51" s="24">
        <v>35.5</v>
      </c>
      <c r="Q51" s="44">
        <v>0.12</v>
      </c>
      <c r="R51" s="46">
        <f t="shared" si="21"/>
        <v>31.24</v>
      </c>
      <c r="S51" s="75">
        <f t="shared" si="22"/>
        <v>3592.6</v>
      </c>
      <c r="T51" s="78">
        <v>1</v>
      </c>
    </row>
    <row r="52" spans="2:20" s="9" customFormat="1" ht="25.05" customHeight="1" x14ac:dyDescent="0.25">
      <c r="B52" s="86" t="s">
        <v>67</v>
      </c>
      <c r="C52" s="86" t="s">
        <v>67</v>
      </c>
      <c r="D52" s="86" t="s">
        <v>67</v>
      </c>
      <c r="E52" s="58">
        <v>70</v>
      </c>
      <c r="F52" s="24">
        <v>26.85</v>
      </c>
      <c r="G52" s="44"/>
      <c r="H52" s="46">
        <f t="shared" si="23"/>
        <v>26.85</v>
      </c>
      <c r="I52" s="75">
        <f t="shared" si="24"/>
        <v>1879.5</v>
      </c>
      <c r="J52" s="66">
        <v>2</v>
      </c>
      <c r="L52" s="86" t="s">
        <v>70</v>
      </c>
      <c r="M52" s="86" t="s">
        <v>70</v>
      </c>
      <c r="N52" s="86" t="s">
        <v>70</v>
      </c>
      <c r="O52" s="7">
        <f t="shared" ref="O52" si="27">E52-33</f>
        <v>37</v>
      </c>
      <c r="P52" s="24">
        <v>10.5</v>
      </c>
      <c r="Q52" s="47"/>
      <c r="R52" s="46">
        <f t="shared" si="21"/>
        <v>10.5</v>
      </c>
      <c r="S52" s="75">
        <f t="shared" si="22"/>
        <v>388.5</v>
      </c>
      <c r="T52" s="66">
        <v>2</v>
      </c>
    </row>
    <row r="53" spans="2:20" s="9" customFormat="1" ht="25.05" customHeight="1" x14ac:dyDescent="0.25">
      <c r="B53" s="86" t="s">
        <v>28</v>
      </c>
      <c r="C53" s="86"/>
      <c r="D53" s="86"/>
      <c r="E53" s="58">
        <v>66</v>
      </c>
      <c r="F53" s="24">
        <v>16.3</v>
      </c>
      <c r="G53" s="44">
        <v>0.08</v>
      </c>
      <c r="H53" s="46">
        <f t="shared" si="23"/>
        <v>14.996</v>
      </c>
      <c r="I53" s="75">
        <f t="shared" si="24"/>
        <v>989.73599999999999</v>
      </c>
      <c r="J53" s="78">
        <v>1</v>
      </c>
      <c r="L53" s="86" t="s">
        <v>71</v>
      </c>
      <c r="M53" s="86" t="s">
        <v>71</v>
      </c>
      <c r="N53" s="86" t="s">
        <v>71</v>
      </c>
      <c r="O53" s="7">
        <f t="shared" ref="O53" si="28">E53-10</f>
        <v>56</v>
      </c>
      <c r="P53" s="24">
        <v>26.85</v>
      </c>
      <c r="Q53" s="47"/>
      <c r="R53" s="46">
        <f t="shared" si="21"/>
        <v>26.85</v>
      </c>
      <c r="S53" s="75">
        <f t="shared" si="22"/>
        <v>1503.6000000000001</v>
      </c>
      <c r="T53" s="66">
        <v>2</v>
      </c>
    </row>
    <row r="54" spans="2:20" s="9" customFormat="1" ht="25.05" customHeight="1" x14ac:dyDescent="0.25">
      <c r="B54" s="86" t="s">
        <v>29</v>
      </c>
      <c r="C54" s="86"/>
      <c r="D54" s="86"/>
      <c r="E54" s="58">
        <v>39</v>
      </c>
      <c r="F54" s="24">
        <v>25</v>
      </c>
      <c r="G54" s="44">
        <v>0.12</v>
      </c>
      <c r="H54" s="46">
        <f t="shared" si="23"/>
        <v>22</v>
      </c>
      <c r="I54" s="75">
        <f t="shared" si="24"/>
        <v>858</v>
      </c>
      <c r="J54" s="78">
        <v>1</v>
      </c>
      <c r="L54" s="86" t="s">
        <v>33</v>
      </c>
      <c r="M54" s="86"/>
      <c r="N54" s="86"/>
      <c r="O54" s="7">
        <f t="shared" ref="O54" si="29">E54+25</f>
        <v>64</v>
      </c>
      <c r="P54" s="24">
        <v>15.5</v>
      </c>
      <c r="Q54" s="47">
        <v>0.05</v>
      </c>
      <c r="R54" s="46">
        <f t="shared" si="21"/>
        <v>14.725</v>
      </c>
      <c r="S54" s="75">
        <f t="shared" si="22"/>
        <v>942.4</v>
      </c>
      <c r="T54" s="78">
        <v>1</v>
      </c>
    </row>
    <row r="55" spans="2:20" s="9" customFormat="1" ht="25.05" customHeight="1" x14ac:dyDescent="0.25">
      <c r="B55" s="86" t="s">
        <v>30</v>
      </c>
      <c r="C55" s="86"/>
      <c r="D55" s="86"/>
      <c r="E55" s="74">
        <v>54</v>
      </c>
      <c r="F55" s="25">
        <v>26.5</v>
      </c>
      <c r="G55" s="44">
        <v>7.0000000000000007E-2</v>
      </c>
      <c r="H55" s="46">
        <f t="shared" si="23"/>
        <v>24.645</v>
      </c>
      <c r="I55" s="75">
        <f t="shared" si="24"/>
        <v>1330.83</v>
      </c>
      <c r="J55" s="78">
        <v>1</v>
      </c>
      <c r="L55" s="86" t="s">
        <v>34</v>
      </c>
      <c r="M55" s="86"/>
      <c r="N55" s="86"/>
      <c r="O55" s="7">
        <f t="shared" ref="O55" si="30">E55-33</f>
        <v>21</v>
      </c>
      <c r="P55" s="24">
        <v>9.99</v>
      </c>
      <c r="Q55" s="47"/>
      <c r="R55" s="46">
        <f t="shared" si="21"/>
        <v>9.99</v>
      </c>
      <c r="S55" s="75">
        <f t="shared" si="22"/>
        <v>209.79</v>
      </c>
      <c r="T55" s="78">
        <v>1</v>
      </c>
    </row>
    <row r="56" spans="2:20" s="9" customFormat="1" ht="25.05" customHeight="1" x14ac:dyDescent="0.25">
      <c r="B56" s="86" t="s">
        <v>31</v>
      </c>
      <c r="C56" s="86"/>
      <c r="D56" s="86"/>
      <c r="E56" s="74">
        <v>20</v>
      </c>
      <c r="F56" s="25">
        <v>23.5</v>
      </c>
      <c r="G56" s="44"/>
      <c r="H56" s="46">
        <f t="shared" si="23"/>
        <v>23.5</v>
      </c>
      <c r="I56" s="75">
        <f t="shared" si="24"/>
        <v>470</v>
      </c>
      <c r="J56" s="78">
        <v>1</v>
      </c>
      <c r="L56" s="86" t="s">
        <v>72</v>
      </c>
      <c r="M56" s="86" t="s">
        <v>72</v>
      </c>
      <c r="N56" s="86" t="s">
        <v>72</v>
      </c>
      <c r="O56" s="7">
        <f t="shared" ref="O56" si="31">E56-10</f>
        <v>10</v>
      </c>
      <c r="P56" s="24">
        <v>18</v>
      </c>
      <c r="Q56" s="47"/>
      <c r="R56" s="46">
        <f t="shared" si="21"/>
        <v>18</v>
      </c>
      <c r="S56" s="75">
        <f t="shared" si="22"/>
        <v>180</v>
      </c>
      <c r="T56" s="66">
        <v>2</v>
      </c>
    </row>
    <row r="57" spans="2:20" s="1" customFormat="1" ht="25.05" customHeight="1" x14ac:dyDescent="0.25">
      <c r="B57" s="86" t="s">
        <v>32</v>
      </c>
      <c r="C57" s="86"/>
      <c r="D57" s="86"/>
      <c r="E57" s="70">
        <v>20</v>
      </c>
      <c r="F57" s="24">
        <v>35.5</v>
      </c>
      <c r="G57" s="44"/>
      <c r="H57" s="46">
        <f t="shared" si="23"/>
        <v>35.5</v>
      </c>
      <c r="I57" s="75">
        <f t="shared" si="24"/>
        <v>710</v>
      </c>
      <c r="J57" s="78">
        <v>1</v>
      </c>
      <c r="L57" s="86" t="s">
        <v>73</v>
      </c>
      <c r="M57" s="86" t="s">
        <v>73</v>
      </c>
      <c r="N57" s="86" t="s">
        <v>73</v>
      </c>
      <c r="O57" s="7">
        <f t="shared" ref="O57" si="32">E57+25</f>
        <v>45</v>
      </c>
      <c r="P57" s="24">
        <v>15.15</v>
      </c>
      <c r="Q57" s="47">
        <v>0.03</v>
      </c>
      <c r="R57" s="46">
        <f t="shared" si="21"/>
        <v>14.695499999999999</v>
      </c>
      <c r="S57" s="75">
        <f t="shared" si="22"/>
        <v>661.29750000000001</v>
      </c>
      <c r="T57" s="66">
        <v>2</v>
      </c>
    </row>
    <row r="58" spans="2:20" s="1" customFormat="1" ht="25.05" customHeight="1" x14ac:dyDescent="0.25">
      <c r="B58" s="86" t="s">
        <v>33</v>
      </c>
      <c r="C58" s="86"/>
      <c r="D58" s="86"/>
      <c r="E58" s="8">
        <v>20</v>
      </c>
      <c r="F58" s="24">
        <v>15.5</v>
      </c>
      <c r="G58" s="44"/>
      <c r="H58" s="46">
        <f t="shared" si="23"/>
        <v>15.5</v>
      </c>
      <c r="I58" s="75">
        <f t="shared" si="24"/>
        <v>310</v>
      </c>
      <c r="J58" s="78">
        <v>1</v>
      </c>
      <c r="L58" s="86" t="s">
        <v>74</v>
      </c>
      <c r="M58" s="86" t="s">
        <v>74</v>
      </c>
      <c r="N58" s="86" t="s">
        <v>74</v>
      </c>
      <c r="O58" s="7">
        <v>120</v>
      </c>
      <c r="P58" s="24">
        <v>46.5</v>
      </c>
      <c r="Q58" s="47">
        <v>0.15</v>
      </c>
      <c r="R58" s="46">
        <f t="shared" si="21"/>
        <v>39.524999999999999</v>
      </c>
      <c r="S58" s="75">
        <f t="shared" si="22"/>
        <v>4743</v>
      </c>
      <c r="T58" s="66">
        <v>2</v>
      </c>
    </row>
    <row r="59" spans="2:20" s="9" customFormat="1" ht="25.05" customHeight="1" x14ac:dyDescent="0.25">
      <c r="B59" s="86" t="s">
        <v>34</v>
      </c>
      <c r="C59" s="86"/>
      <c r="D59" s="86"/>
      <c r="E59" s="74">
        <v>50</v>
      </c>
      <c r="F59" s="24">
        <v>9.99</v>
      </c>
      <c r="G59" s="44"/>
      <c r="H59" s="46">
        <f t="shared" si="23"/>
        <v>9.99</v>
      </c>
      <c r="I59" s="75">
        <f t="shared" si="24"/>
        <v>499.5</v>
      </c>
      <c r="J59" s="78">
        <v>1</v>
      </c>
      <c r="L59" s="86" t="s">
        <v>75</v>
      </c>
      <c r="M59" s="86" t="s">
        <v>75</v>
      </c>
      <c r="N59" s="86" t="s">
        <v>75</v>
      </c>
      <c r="O59" s="7">
        <f t="shared" ref="O59" si="33">E59-10</f>
        <v>40</v>
      </c>
      <c r="P59" s="24">
        <v>35.25</v>
      </c>
      <c r="Q59" s="47"/>
      <c r="R59" s="46">
        <f t="shared" si="21"/>
        <v>35.25</v>
      </c>
      <c r="S59" s="75">
        <f t="shared" si="22"/>
        <v>1410</v>
      </c>
      <c r="T59" s="66">
        <v>2</v>
      </c>
    </row>
    <row r="60" spans="2:20" s="9" customFormat="1" ht="25.05" customHeight="1" x14ac:dyDescent="0.25">
      <c r="B60" s="86" t="s">
        <v>35</v>
      </c>
      <c r="C60" s="86"/>
      <c r="D60" s="86"/>
      <c r="E60" s="74">
        <v>55</v>
      </c>
      <c r="F60" s="25">
        <v>14.9</v>
      </c>
      <c r="G60" s="44"/>
      <c r="H60" s="46">
        <f t="shared" si="23"/>
        <v>14.9</v>
      </c>
      <c r="I60" s="75">
        <f t="shared" si="24"/>
        <v>819.5</v>
      </c>
      <c r="J60" s="78">
        <v>1</v>
      </c>
      <c r="L60" s="86" t="s">
        <v>36</v>
      </c>
      <c r="M60" s="86"/>
      <c r="N60" s="86"/>
      <c r="O60" s="7">
        <f t="shared" ref="O60" si="34">E60+25</f>
        <v>80</v>
      </c>
      <c r="P60" s="24">
        <v>9.99</v>
      </c>
      <c r="Q60" s="47">
        <v>7.0000000000000007E-2</v>
      </c>
      <c r="R60" s="46">
        <f t="shared" si="21"/>
        <v>9.2906999999999993</v>
      </c>
      <c r="S60" s="75">
        <f t="shared" si="22"/>
        <v>743.25599999999997</v>
      </c>
      <c r="T60" s="78">
        <v>1</v>
      </c>
    </row>
    <row r="61" spans="2:20" s="1" customFormat="1" ht="25.05" customHeight="1" x14ac:dyDescent="0.25">
      <c r="B61" s="86" t="s">
        <v>68</v>
      </c>
      <c r="C61" s="86" t="s">
        <v>68</v>
      </c>
      <c r="D61" s="86" t="s">
        <v>68</v>
      </c>
      <c r="E61" s="70">
        <v>120</v>
      </c>
      <c r="F61" s="25">
        <v>5.25</v>
      </c>
      <c r="G61" s="44">
        <v>0.2</v>
      </c>
      <c r="H61" s="46">
        <f t="shared" si="23"/>
        <v>4.2</v>
      </c>
      <c r="I61" s="75">
        <f t="shared" si="24"/>
        <v>504</v>
      </c>
      <c r="J61" s="66">
        <v>2</v>
      </c>
      <c r="L61" s="87" t="s">
        <v>37</v>
      </c>
      <c r="M61" s="88" t="s">
        <v>26</v>
      </c>
      <c r="N61" s="89" t="s">
        <v>26</v>
      </c>
      <c r="O61" s="7">
        <f t="shared" ref="O61" si="35">E61-33</f>
        <v>87</v>
      </c>
      <c r="P61" s="24">
        <v>14.1</v>
      </c>
      <c r="Q61" s="47">
        <v>0.09</v>
      </c>
      <c r="R61" s="46">
        <f t="shared" si="21"/>
        <v>12.831</v>
      </c>
      <c r="S61" s="75">
        <f t="shared" si="22"/>
        <v>1116.297</v>
      </c>
      <c r="T61" s="78">
        <v>1</v>
      </c>
    </row>
    <row r="62" spans="2:20" s="1" customFormat="1" ht="25.05" customHeight="1" x14ac:dyDescent="0.25">
      <c r="B62" s="86" t="s">
        <v>69</v>
      </c>
      <c r="C62" s="86" t="s">
        <v>69</v>
      </c>
      <c r="D62" s="86" t="s">
        <v>69</v>
      </c>
      <c r="E62" s="8">
        <v>80</v>
      </c>
      <c r="F62" s="25">
        <v>42</v>
      </c>
      <c r="G62" s="44"/>
      <c r="H62" s="46">
        <f t="shared" si="23"/>
        <v>42</v>
      </c>
      <c r="I62" s="75">
        <f t="shared" si="24"/>
        <v>3360</v>
      </c>
      <c r="J62" s="66">
        <v>2</v>
      </c>
      <c r="L62" s="87" t="s">
        <v>76</v>
      </c>
      <c r="M62" s="88"/>
      <c r="N62" s="89"/>
      <c r="O62" s="7">
        <f t="shared" ref="O62" si="36">E62-10</f>
        <v>70</v>
      </c>
      <c r="P62" s="24">
        <v>43.5</v>
      </c>
      <c r="Q62" s="47">
        <v>0.14000000000000001</v>
      </c>
      <c r="R62" s="46">
        <f t="shared" si="21"/>
        <v>37.409999999999997</v>
      </c>
      <c r="S62" s="75">
        <f t="shared" si="22"/>
        <v>2618.6999999999998</v>
      </c>
      <c r="T62" s="66">
        <v>2</v>
      </c>
    </row>
    <row r="63" spans="2:20" s="1" customFormat="1" ht="19.95" customHeight="1" x14ac:dyDescent="0.25">
      <c r="B63" s="36"/>
      <c r="C63" s="18"/>
      <c r="D63" s="18"/>
      <c r="E63" s="30"/>
      <c r="F63" s="11" t="s">
        <v>6</v>
      </c>
      <c r="G63" s="52"/>
      <c r="H63" s="121"/>
      <c r="I63" s="122">
        <f>SUM(I47:I62)</f>
        <v>14416.069</v>
      </c>
      <c r="J63" s="20"/>
      <c r="L63" s="36"/>
      <c r="M63" s="18"/>
      <c r="N63" s="18"/>
      <c r="O63" s="18"/>
      <c r="P63" s="31" t="s">
        <v>6</v>
      </c>
      <c r="Q63" s="4"/>
      <c r="R63" s="121"/>
      <c r="S63" s="122">
        <f>SUM(S47:S62)</f>
        <v>25499.750500000002</v>
      </c>
      <c r="T63" s="20"/>
    </row>
    <row r="64" spans="2:20" s="1" customFormat="1" ht="19.95" customHeight="1" x14ac:dyDescent="0.25">
      <c r="B64" s="36"/>
      <c r="C64" s="18"/>
      <c r="D64" s="18"/>
      <c r="E64" s="17"/>
      <c r="F64" s="11" t="s">
        <v>16</v>
      </c>
      <c r="G64" s="52"/>
      <c r="H64" s="125">
        <v>0.11</v>
      </c>
      <c r="I64" s="122">
        <f>I63*H64</f>
        <v>1585.7675899999999</v>
      </c>
      <c r="J64" s="20"/>
      <c r="L64" s="36"/>
      <c r="M64" s="18"/>
      <c r="N64" s="18"/>
      <c r="O64" s="18"/>
      <c r="P64" s="31" t="s">
        <v>16</v>
      </c>
      <c r="Q64" s="4"/>
      <c r="R64" s="123">
        <v>0.05</v>
      </c>
      <c r="S64" s="122">
        <f>S63*R64</f>
        <v>1274.9875250000002</v>
      </c>
      <c r="T64" s="20"/>
    </row>
    <row r="65" spans="2:20" s="1" customFormat="1" ht="19.95" customHeight="1" x14ac:dyDescent="0.25">
      <c r="B65" s="14"/>
      <c r="C65" s="17"/>
      <c r="D65" s="17"/>
      <c r="E65" s="17"/>
      <c r="F65" s="11" t="s">
        <v>16</v>
      </c>
      <c r="G65" s="52"/>
      <c r="H65" s="125"/>
      <c r="I65" s="122">
        <f>(I63-I64)*H65</f>
        <v>0</v>
      </c>
      <c r="J65" s="20"/>
      <c r="L65" s="14"/>
      <c r="M65" s="17"/>
      <c r="N65" s="17"/>
      <c r="O65" s="17"/>
      <c r="P65" s="31" t="s">
        <v>16</v>
      </c>
      <c r="Q65" s="4"/>
      <c r="R65" s="123">
        <v>0.06</v>
      </c>
      <c r="S65" s="122">
        <f>(S63-S64)*R65</f>
        <v>1453.4857784999999</v>
      </c>
      <c r="T65" s="20"/>
    </row>
    <row r="66" spans="2:20" s="1" customFormat="1" ht="19.95" customHeight="1" x14ac:dyDescent="0.25">
      <c r="B66" s="96" t="s">
        <v>13</v>
      </c>
      <c r="C66" s="97"/>
      <c r="D66" s="98"/>
      <c r="E66" s="17"/>
      <c r="F66" s="11" t="s">
        <v>11</v>
      </c>
      <c r="G66" s="52"/>
      <c r="H66" s="124"/>
      <c r="I66" s="122">
        <f>I63-I64-I65</f>
        <v>12830.30141</v>
      </c>
      <c r="J66" s="20"/>
      <c r="L66" s="96" t="s">
        <v>13</v>
      </c>
      <c r="M66" s="97"/>
      <c r="N66" s="98"/>
      <c r="O66" s="17"/>
      <c r="P66" s="31" t="s">
        <v>11</v>
      </c>
      <c r="Q66" s="4"/>
      <c r="R66" s="124"/>
      <c r="S66" s="122">
        <f>S63-S64-S65</f>
        <v>22771.277196500003</v>
      </c>
      <c r="T66" s="20"/>
    </row>
    <row r="67" spans="2:20" s="1" customFormat="1" ht="19.95" customHeight="1" x14ac:dyDescent="0.25">
      <c r="B67" s="40" t="s">
        <v>14</v>
      </c>
      <c r="C67" s="48" t="s">
        <v>15</v>
      </c>
      <c r="D67" s="48" t="s">
        <v>9</v>
      </c>
      <c r="E67" s="53"/>
      <c r="F67" s="55" t="s">
        <v>7</v>
      </c>
      <c r="G67" s="15" t="s">
        <v>17</v>
      </c>
      <c r="H67" s="125">
        <v>0.03</v>
      </c>
      <c r="I67" s="122">
        <f>I66*H67</f>
        <v>384.90904230000001</v>
      </c>
      <c r="J67" s="20"/>
      <c r="L67" s="40" t="s">
        <v>14</v>
      </c>
      <c r="M67" s="41" t="s">
        <v>15</v>
      </c>
      <c r="N67" s="42" t="s">
        <v>9</v>
      </c>
      <c r="O67" s="17"/>
      <c r="P67" s="31" t="s">
        <v>7</v>
      </c>
      <c r="R67" s="125">
        <v>0.02</v>
      </c>
      <c r="S67" s="122">
        <f>S66*R67</f>
        <v>455.42554393000006</v>
      </c>
      <c r="T67" s="20"/>
    </row>
    <row r="68" spans="2:20" s="1" customFormat="1" ht="19.95" customHeight="1" x14ac:dyDescent="0.25">
      <c r="B68" s="119">
        <f>SUM(I53:I60)*(1-H64)*(1-H65)*(1-H67)</f>
        <v>5169.065727799999</v>
      </c>
      <c r="C68" s="33">
        <v>5.5E-2</v>
      </c>
      <c r="D68" s="59">
        <f>B68*C68</f>
        <v>284.29861502899996</v>
      </c>
      <c r="E68" s="54"/>
      <c r="F68" s="60" t="s">
        <v>8</v>
      </c>
      <c r="G68" s="52"/>
      <c r="H68" s="124"/>
      <c r="I68" s="122">
        <f>I66-I67</f>
        <v>12445.3923677</v>
      </c>
      <c r="J68" s="20"/>
      <c r="L68" s="119">
        <f>SUM(S60:S61,S54:S55,S47:S51)*(1-R64)*(1-R65)*(1-R67)</f>
        <v>12247.280626420001</v>
      </c>
      <c r="M68" s="33">
        <v>5.5E-2</v>
      </c>
      <c r="N68" s="59">
        <f>L68*M68</f>
        <v>673.60043445310009</v>
      </c>
      <c r="O68" s="17"/>
      <c r="P68" s="31" t="s">
        <v>8</v>
      </c>
      <c r="Q68" s="4"/>
      <c r="R68" s="124"/>
      <c r="S68" s="122">
        <f>S66-S67</f>
        <v>22315.851652570003</v>
      </c>
      <c r="T68" s="20"/>
    </row>
    <row r="69" spans="2:20" s="1" customFormat="1" ht="19.95" customHeight="1" x14ac:dyDescent="0.25">
      <c r="B69" s="120">
        <f>SUM(I61:I62,I47:I52)*(1-H64)*(1-H65)*(1-H67)</f>
        <v>7276.3266399000004</v>
      </c>
      <c r="C69" s="51">
        <v>0.2</v>
      </c>
      <c r="D69" s="59">
        <f>B69*C69</f>
        <v>1455.2653279800002</v>
      </c>
      <c r="E69" s="53"/>
      <c r="F69" s="55" t="s">
        <v>9</v>
      </c>
      <c r="G69" s="4"/>
      <c r="H69" s="125"/>
      <c r="I69" s="122">
        <f>D69+D68</f>
        <v>1739.563943009</v>
      </c>
      <c r="J69" s="20"/>
      <c r="L69" s="120">
        <f>SUM(S62,S56:S59,S52:S53)*(1-R64)*(1-R65)*(1-R67)</f>
        <v>10068.571026149999</v>
      </c>
      <c r="M69" s="50">
        <v>0.2</v>
      </c>
      <c r="N69" s="59">
        <f>L69*M69</f>
        <v>2013.7142052299998</v>
      </c>
      <c r="O69" s="17"/>
      <c r="P69" s="31" t="s">
        <v>9</v>
      </c>
      <c r="Q69" s="4"/>
      <c r="R69" s="125"/>
      <c r="S69" s="122">
        <f>N69+N68</f>
        <v>2687.3146396830998</v>
      </c>
      <c r="T69" s="20"/>
    </row>
    <row r="70" spans="2:20" s="1" customFormat="1" ht="19.95" customHeight="1" x14ac:dyDescent="0.25">
      <c r="B70" s="79">
        <f>B68+B69</f>
        <v>12445.392367699998</v>
      </c>
      <c r="C70" s="38"/>
      <c r="D70" s="39"/>
      <c r="E70" s="54"/>
      <c r="F70" s="56" t="s">
        <v>10</v>
      </c>
      <c r="G70" s="4"/>
      <c r="H70" s="121"/>
      <c r="I70" s="127">
        <f>I68+I69</f>
        <v>14184.956310709</v>
      </c>
      <c r="J70" s="20"/>
      <c r="L70" s="79">
        <f>L68+L69</f>
        <v>22315.85165257</v>
      </c>
      <c r="M70" s="38"/>
      <c r="N70" s="39"/>
      <c r="O70" s="17"/>
      <c r="P70" s="32" t="s">
        <v>10</v>
      </c>
      <c r="Q70" s="16"/>
      <c r="R70" s="126"/>
      <c r="S70" s="127">
        <f>S68+S69</f>
        <v>25003.166292253103</v>
      </c>
      <c r="T70" s="20"/>
    </row>
    <row r="71" spans="2:20" s="1" customFormat="1" ht="16.95" customHeight="1" x14ac:dyDescent="0.25">
      <c r="B71" s="17"/>
      <c r="C71" s="17"/>
      <c r="D71" s="17"/>
      <c r="E71" s="17"/>
      <c r="F71" s="18"/>
      <c r="G71" s="18"/>
      <c r="H71" s="19"/>
      <c r="I71" s="20"/>
      <c r="J71" s="20"/>
      <c r="L71" s="17"/>
      <c r="M71" s="17"/>
      <c r="N71" s="17"/>
      <c r="O71" s="17"/>
      <c r="P71" s="18"/>
      <c r="Q71" s="18"/>
      <c r="R71" s="19"/>
      <c r="S71" s="20"/>
      <c r="T71" s="20"/>
    </row>
    <row r="72" spans="2:20" s="1" customFormat="1" ht="28.35" customHeight="1" x14ac:dyDescent="0.25">
      <c r="B72" s="3" t="s">
        <v>20</v>
      </c>
      <c r="C72" s="4"/>
      <c r="D72" s="4"/>
      <c r="E72" s="6"/>
      <c r="F72" s="21"/>
      <c r="G72" s="5"/>
      <c r="H72" s="5"/>
      <c r="I72" s="13"/>
      <c r="J72" s="20"/>
      <c r="L72" s="3" t="s">
        <v>20</v>
      </c>
      <c r="M72" s="4"/>
      <c r="N72" s="4"/>
      <c r="O72" s="6"/>
      <c r="P72" s="21"/>
      <c r="Q72" s="5"/>
      <c r="R72" s="5"/>
      <c r="S72" s="13"/>
      <c r="T72" s="20"/>
    </row>
    <row r="1048495" s="1" customFormat="1" ht="12.75" customHeight="1" x14ac:dyDescent="0.25"/>
    <row r="1048496" s="1" customFormat="1" ht="12.75" customHeight="1" x14ac:dyDescent="0.25"/>
    <row r="1048497" s="1" customFormat="1" ht="12.75" customHeight="1" x14ac:dyDescent="0.25"/>
    <row r="1048498" s="1" customFormat="1" ht="12.75" customHeight="1" x14ac:dyDescent="0.25"/>
    <row r="1048499" s="1" customFormat="1" ht="12.75" customHeight="1" x14ac:dyDescent="0.25"/>
    <row r="1048500" s="1" customFormat="1" ht="12.75" customHeight="1" x14ac:dyDescent="0.25"/>
    <row r="1048501" s="1" customFormat="1" ht="12.75" customHeight="1" x14ac:dyDescent="0.25"/>
    <row r="1048502" s="1" customFormat="1" ht="12.75" customHeight="1" x14ac:dyDescent="0.25"/>
    <row r="1048503" s="1" customFormat="1" ht="12.75" customHeight="1" x14ac:dyDescent="0.25"/>
    <row r="1048504" s="1" customFormat="1" ht="12.75" customHeight="1" x14ac:dyDescent="0.25"/>
    <row r="1048505" s="1" customFormat="1" ht="12.75" customHeight="1" x14ac:dyDescent="0.25"/>
    <row r="1048506" s="1" customFormat="1" ht="12.75" customHeight="1" x14ac:dyDescent="0.25"/>
    <row r="1048507" s="1" customFormat="1" ht="12.75" customHeight="1" x14ac:dyDescent="0.25"/>
    <row r="1048508" s="1" customFormat="1" ht="12.75" customHeight="1" x14ac:dyDescent="0.25"/>
    <row r="1048509" s="1" customFormat="1" ht="12.75" customHeight="1" x14ac:dyDescent="0.25"/>
    <row r="1048510" s="1" customFormat="1" ht="12.75" customHeight="1" x14ac:dyDescent="0.25"/>
    <row r="1048511" s="1" customFormat="1" ht="12.75" customHeight="1" x14ac:dyDescent="0.25"/>
    <row r="1048512" s="1" customFormat="1" ht="12.75" customHeight="1" x14ac:dyDescent="0.25"/>
    <row r="1048513" s="1" customFormat="1" ht="12.75" customHeight="1" x14ac:dyDescent="0.25"/>
    <row r="1048514" s="1" customFormat="1" ht="12.75" customHeight="1" x14ac:dyDescent="0.25"/>
    <row r="1048515" s="1" customFormat="1" ht="12.75" customHeight="1" x14ac:dyDescent="0.25"/>
    <row r="1048516" s="1" customFormat="1" ht="12.75" customHeight="1" x14ac:dyDescent="0.25"/>
    <row r="1048517" s="1" customFormat="1" ht="12.75" customHeight="1" x14ac:dyDescent="0.25"/>
    <row r="1048518" s="1" customFormat="1" ht="12.75" customHeight="1" x14ac:dyDescent="0.25"/>
    <row r="1048519" s="1" customFormat="1" ht="12.75" customHeight="1" x14ac:dyDescent="0.25"/>
    <row r="1048520" s="1" customFormat="1" ht="12.75" customHeight="1" x14ac:dyDescent="0.25"/>
    <row r="1048521" s="1" customFormat="1" ht="12.75" customHeight="1" x14ac:dyDescent="0.25"/>
    <row r="1048522" s="1" customFormat="1" ht="12.75" customHeight="1" x14ac:dyDescent="0.25"/>
    <row r="1048523" s="1" customFormat="1" ht="12.75" customHeight="1" x14ac:dyDescent="0.25"/>
    <row r="1048524" s="1" customFormat="1" ht="12.75" customHeight="1" x14ac:dyDescent="0.25"/>
    <row r="1048525" s="1" customFormat="1" ht="12.75" customHeight="1" x14ac:dyDescent="0.25"/>
    <row r="1048526" s="1" customFormat="1" ht="12.75" customHeight="1" x14ac:dyDescent="0.25"/>
    <row r="1048527" s="1" customFormat="1" ht="12.75" customHeight="1" x14ac:dyDescent="0.25"/>
    <row r="1048528" s="1" customFormat="1" ht="12.75" customHeight="1" x14ac:dyDescent="0.25"/>
    <row r="1048529" s="1" customFormat="1" ht="12.75" customHeight="1" x14ac:dyDescent="0.25"/>
    <row r="1048530" s="1" customFormat="1" ht="12.75" customHeight="1" x14ac:dyDescent="0.25"/>
    <row r="1048531" s="1" customFormat="1" ht="12.75" customHeight="1" x14ac:dyDescent="0.25"/>
    <row r="1048532" s="1" customFormat="1" ht="12.75" customHeight="1" x14ac:dyDescent="0.25"/>
    <row r="1048533" s="1" customFormat="1" ht="12.75" customHeight="1" x14ac:dyDescent="0.25"/>
    <row r="1048534" s="1" customFormat="1" ht="12.75" customHeight="1" x14ac:dyDescent="0.25"/>
    <row r="1048535" s="1" customFormat="1" ht="12.75" customHeight="1" x14ac:dyDescent="0.25"/>
    <row r="1048536" s="1" customFormat="1" ht="12.75" customHeight="1" x14ac:dyDescent="0.25"/>
    <row r="1048537" s="1" customFormat="1" ht="12.75" customHeight="1" x14ac:dyDescent="0.25"/>
    <row r="1048538" s="1" customFormat="1" ht="12.75" customHeight="1" x14ac:dyDescent="0.25"/>
    <row r="1048539" s="1" customFormat="1" ht="12.75" customHeight="1" x14ac:dyDescent="0.25"/>
    <row r="1048540" s="1" customFormat="1" ht="12.75" customHeight="1" x14ac:dyDescent="0.25"/>
    <row r="1048541" s="1" customFormat="1" ht="12.75" customHeight="1" x14ac:dyDescent="0.25"/>
    <row r="1048542" s="1" customFormat="1" ht="12.75" customHeight="1" x14ac:dyDescent="0.25"/>
    <row r="1048543" s="1" customFormat="1" ht="12.75" customHeight="1" x14ac:dyDescent="0.25"/>
    <row r="1048544" s="1" customFormat="1" ht="12.75" customHeight="1" x14ac:dyDescent="0.25"/>
    <row r="1048545" s="1" customFormat="1" ht="12.75" customHeight="1" x14ac:dyDescent="0.25"/>
    <row r="1048546" s="1" customFormat="1" ht="12.75" customHeight="1" x14ac:dyDescent="0.25"/>
    <row r="1048547" s="1" customFormat="1" ht="12.75" customHeight="1" x14ac:dyDescent="0.25"/>
    <row r="1048548" s="1" customFormat="1" ht="12.75" customHeight="1" x14ac:dyDescent="0.25"/>
    <row r="1048549" s="1" customFormat="1" ht="12.75" customHeight="1" x14ac:dyDescent="0.25"/>
    <row r="1048550" s="1" customFormat="1" ht="12.75" customHeight="1" x14ac:dyDescent="0.25"/>
    <row r="1048551" s="1" customFormat="1" ht="12.75" customHeight="1" x14ac:dyDescent="0.25"/>
    <row r="1048552" s="1" customFormat="1" ht="12.75" customHeight="1" x14ac:dyDescent="0.25"/>
    <row r="1048553" s="1" customFormat="1" ht="12.75" customHeight="1" x14ac:dyDescent="0.25"/>
    <row r="1048554" s="1" customFormat="1" ht="12.75" customHeight="1" x14ac:dyDescent="0.25"/>
    <row r="1048555" s="1" customFormat="1" ht="12.75" customHeight="1" x14ac:dyDescent="0.25"/>
    <row r="1048556" s="1" customFormat="1" ht="12.75" customHeight="1" x14ac:dyDescent="0.25"/>
    <row r="1048557" s="1" customFormat="1" ht="12.75" customHeight="1" x14ac:dyDescent="0.25"/>
    <row r="1048558" s="1" customFormat="1" ht="12.75" customHeight="1" x14ac:dyDescent="0.25"/>
    <row r="1048559" s="1" customFormat="1" ht="12.75" customHeight="1" x14ac:dyDescent="0.25"/>
    <row r="1048560" s="1" customFormat="1" ht="12.75" customHeight="1" x14ac:dyDescent="0.25"/>
    <row r="1048561" s="1" customFormat="1" ht="12.75" customHeight="1" x14ac:dyDescent="0.25"/>
    <row r="1048562" s="1" customFormat="1" ht="12.75" customHeight="1" x14ac:dyDescent="0.25"/>
    <row r="1048563" s="1" customFormat="1" ht="12.75" customHeight="1" x14ac:dyDescent="0.25"/>
    <row r="1048564" s="1" customFormat="1" ht="12.75" customHeight="1" x14ac:dyDescent="0.25"/>
    <row r="1048565" s="1" customFormat="1" ht="12.75" customHeight="1" x14ac:dyDescent="0.25"/>
  </sheetData>
  <mergeCells count="89">
    <mergeCell ref="B4:J4"/>
    <mergeCell ref="L4:T4"/>
    <mergeCell ref="B5:J5"/>
    <mergeCell ref="L5:T5"/>
    <mergeCell ref="B7:J7"/>
    <mergeCell ref="L7:T7"/>
    <mergeCell ref="B8:D8"/>
    <mergeCell ref="L8:N8"/>
    <mergeCell ref="B18:D18"/>
    <mergeCell ref="L9:N9"/>
    <mergeCell ref="B19:D19"/>
    <mergeCell ref="L10:N10"/>
    <mergeCell ref="B9:D9"/>
    <mergeCell ref="B10:D10"/>
    <mergeCell ref="B20:D20"/>
    <mergeCell ref="L11:N11"/>
    <mergeCell ref="B21:D21"/>
    <mergeCell ref="L12:N12"/>
    <mergeCell ref="B22:D22"/>
    <mergeCell ref="L13:N13"/>
    <mergeCell ref="B26:D26"/>
    <mergeCell ref="B11:D11"/>
    <mergeCell ref="B23:D23"/>
    <mergeCell ref="L14:N14"/>
    <mergeCell ref="B24:D24"/>
    <mergeCell ref="L15:N15"/>
    <mergeCell ref="B25:D25"/>
    <mergeCell ref="L16:N16"/>
    <mergeCell ref="L17:N17"/>
    <mergeCell ref="L18:N18"/>
    <mergeCell ref="L19:N19"/>
    <mergeCell ref="B15:D15"/>
    <mergeCell ref="B16:D16"/>
    <mergeCell ref="B17:D17"/>
    <mergeCell ref="B12:D12"/>
    <mergeCell ref="B13:D13"/>
    <mergeCell ref="B14:D14"/>
    <mergeCell ref="L26:N26"/>
    <mergeCell ref="B31:D31"/>
    <mergeCell ref="L31:N31"/>
    <mergeCell ref="B42:J42"/>
    <mergeCell ref="L42:T42"/>
    <mergeCell ref="B43:J43"/>
    <mergeCell ref="L43:T44"/>
    <mergeCell ref="B45:J45"/>
    <mergeCell ref="L45:T45"/>
    <mergeCell ref="B46:D46"/>
    <mergeCell ref="L46:N46"/>
    <mergeCell ref="B47:D47"/>
    <mergeCell ref="L47:N47"/>
    <mergeCell ref="B48:D48"/>
    <mergeCell ref="L48:N48"/>
    <mergeCell ref="B49:D49"/>
    <mergeCell ref="L49:N49"/>
    <mergeCell ref="B50:D50"/>
    <mergeCell ref="L50:N50"/>
    <mergeCell ref="B51:D51"/>
    <mergeCell ref="L51:N51"/>
    <mergeCell ref="B52:D52"/>
    <mergeCell ref="L52:N52"/>
    <mergeCell ref="B53:D53"/>
    <mergeCell ref="L53:N53"/>
    <mergeCell ref="B54:D54"/>
    <mergeCell ref="L54:N54"/>
    <mergeCell ref="B55:D55"/>
    <mergeCell ref="L55:N55"/>
    <mergeCell ref="B56:D56"/>
    <mergeCell ref="L56:N56"/>
    <mergeCell ref="B57:D57"/>
    <mergeCell ref="L57:N57"/>
    <mergeCell ref="B58:D58"/>
    <mergeCell ref="L58:N58"/>
    <mergeCell ref="B59:D59"/>
    <mergeCell ref="L59:N59"/>
    <mergeCell ref="B60:D60"/>
    <mergeCell ref="L60:N60"/>
    <mergeCell ref="B61:D61"/>
    <mergeCell ref="L61:N61"/>
    <mergeCell ref="B62:D62"/>
    <mergeCell ref="L62:N62"/>
    <mergeCell ref="B66:D66"/>
    <mergeCell ref="L66:N66"/>
    <mergeCell ref="L25:N25"/>
    <mergeCell ref="L27:N27"/>
    <mergeCell ref="L20:N20"/>
    <mergeCell ref="L21:N21"/>
    <mergeCell ref="L22:N22"/>
    <mergeCell ref="L23:N23"/>
    <mergeCell ref="L24:N24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65" pageOrder="overThenDown" orientation="landscape" useFirstPageNumber="1" r:id="rId1"/>
  <headerFooter alignWithMargins="0">
    <oddFooter>&amp;L&amp;8 &amp;G CERPEG 2020 | Co-Intervention Maths &amp;CLA FACTURATION
&amp;A&amp;R&amp;8&amp;P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489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NIVEAU 4 </vt:lpstr>
      <vt:lpstr>NIVEAU 4  COR</vt:lpstr>
      <vt:lpstr>'NIVEAU 4 '!Zone_d_impression</vt:lpstr>
      <vt:lpstr>'NIVEAU 4  COR'!Zone_d_impression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fabienne</dc:creator>
  <cp:lastModifiedBy>fabienne mauri</cp:lastModifiedBy>
  <cp:revision>83</cp:revision>
  <cp:lastPrinted>2020-12-06T13:45:42Z</cp:lastPrinted>
  <dcterms:created xsi:type="dcterms:W3CDTF">2019-11-15T18:47:22Z</dcterms:created>
  <dcterms:modified xsi:type="dcterms:W3CDTF">2020-12-06T18:25:42Z</dcterms:modified>
</cp:coreProperties>
</file>