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3\"/>
    </mc:Choice>
  </mc:AlternateContent>
  <xr:revisionPtr revIDLastSave="0" documentId="13_ncr:1_{89373C02-2919-4852-AA80-D5199352D9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IVEAU 3 BIO" sheetId="3" r:id="rId1"/>
    <sheet name="NIVEAU 3 BIO COR" sheetId="7" r:id="rId2"/>
  </sheets>
  <definedNames>
    <definedName name="_xlnm.Print_Area" localSheetId="0">'NIVEAU 3 BIO'!$B$3:$T$21,'NIVEAU 3 BIO'!$B$24:$T$47</definedName>
    <definedName name="_xlnm.Print_Area" localSheetId="1">'NIVEAU 3 BIO COR'!$B$1:$T$21,'NIVEAU 3 BIO COR'!$B$25:$T$48</definedName>
  </definedNames>
  <calcPr calcId="191029"/>
</workbook>
</file>

<file path=xl/calcChain.xml><?xml version="1.0" encoding="utf-8"?>
<calcChain xmlns="http://schemas.openxmlformats.org/spreadsheetml/2006/main">
  <c r="L45" i="7" l="1"/>
  <c r="L44" i="7"/>
  <c r="B45" i="7"/>
  <c r="B44" i="7"/>
  <c r="R39" i="7"/>
  <c r="R38" i="7"/>
  <c r="R37" i="7"/>
  <c r="R36" i="7"/>
  <c r="R35" i="7"/>
  <c r="R34" i="7"/>
  <c r="R33" i="7"/>
  <c r="R32" i="7"/>
  <c r="H39" i="7"/>
  <c r="H38" i="7"/>
  <c r="H37" i="7"/>
  <c r="H36" i="7"/>
  <c r="H35" i="7"/>
  <c r="H34" i="7"/>
  <c r="H33" i="7"/>
  <c r="H32" i="7"/>
  <c r="H9" i="7"/>
  <c r="H10" i="7"/>
  <c r="H11" i="7"/>
  <c r="H12" i="7"/>
  <c r="R9" i="7"/>
  <c r="R12" i="7"/>
  <c r="R11" i="7"/>
  <c r="R10" i="7"/>
  <c r="S39" i="7" l="1"/>
  <c r="S38" i="7"/>
  <c r="I38" i="7"/>
  <c r="I33" i="7"/>
  <c r="I34" i="7"/>
  <c r="I35" i="7"/>
  <c r="I36" i="7"/>
  <c r="I37" i="7"/>
  <c r="I39" i="7"/>
  <c r="I32" i="7"/>
  <c r="S36" i="7"/>
  <c r="S37" i="7"/>
  <c r="S35" i="7"/>
  <c r="S34" i="7"/>
  <c r="S33" i="7"/>
  <c r="S32" i="7"/>
  <c r="S40" i="7" l="1"/>
  <c r="B46" i="7"/>
  <c r="I40" i="7"/>
  <c r="I41" i="7" s="1"/>
  <c r="I42" i="7" s="1"/>
  <c r="D45" i="7"/>
  <c r="N45" i="7"/>
  <c r="S41" i="7"/>
  <c r="S42" i="7" s="1"/>
  <c r="S12" i="7"/>
  <c r="S11" i="7"/>
  <c r="S10" i="7"/>
  <c r="S9" i="7"/>
  <c r="I10" i="7"/>
  <c r="I11" i="7"/>
  <c r="I12" i="7"/>
  <c r="I9" i="7"/>
  <c r="D44" i="7" l="1"/>
  <c r="I45" i="7" s="1"/>
  <c r="B17" i="7"/>
  <c r="D17" i="7" s="1"/>
  <c r="B18" i="7"/>
  <c r="B19" i="7" s="1"/>
  <c r="L17" i="7"/>
  <c r="L46" i="7"/>
  <c r="N44" i="7"/>
  <c r="S45" i="7" s="1"/>
  <c r="S13" i="7"/>
  <c r="S14" i="7" s="1"/>
  <c r="S15" i="7" s="1"/>
  <c r="L18" i="7"/>
  <c r="N18" i="7" s="1"/>
  <c r="S43" i="7"/>
  <c r="S44" i="7" s="1"/>
  <c r="I43" i="7"/>
  <c r="I44" i="7" s="1"/>
  <c r="I13" i="7"/>
  <c r="I14" i="7" s="1"/>
  <c r="I15" i="7" s="1"/>
  <c r="I46" i="7" l="1"/>
  <c r="D18" i="7"/>
  <c r="I18" i="7" s="1"/>
  <c r="N17" i="7"/>
  <c r="S46" i="7"/>
  <c r="S16" i="7"/>
  <c r="S17" i="7" s="1"/>
  <c r="I16" i="7"/>
  <c r="I17" i="7" s="1"/>
  <c r="I19" i="7" l="1"/>
  <c r="S18" i="7"/>
  <c r="L19" i="7" s="1"/>
  <c r="L20" i="7" s="1"/>
  <c r="N19" i="7" l="1"/>
  <c r="N20" i="7" s="1"/>
  <c r="S20" i="7" s="1"/>
  <c r="S21" i="7" s="1"/>
  <c r="S19" i="7"/>
</calcChain>
</file>

<file path=xl/sharedStrings.xml><?xml version="1.0" encoding="utf-8"?>
<sst xmlns="http://schemas.openxmlformats.org/spreadsheetml/2006/main" count="257" uniqueCount="67">
  <si>
    <t>CONDITIONS DE VENTE</t>
  </si>
  <si>
    <t>F A C T U R E</t>
  </si>
  <si>
    <t>LIBELLÉ</t>
  </si>
  <si>
    <t>QTÉ</t>
  </si>
  <si>
    <t>PU</t>
  </si>
  <si>
    <t>REMISE
en %</t>
  </si>
  <si>
    <t>MONTANT</t>
  </si>
  <si>
    <t>NET COMMERCIAL</t>
  </si>
  <si>
    <t>Escompte</t>
  </si>
  <si>
    <t>NET FINANCIER</t>
  </si>
  <si>
    <t>TVA</t>
  </si>
  <si>
    <t>TOTAL TTC</t>
  </si>
  <si>
    <t>Vérif. à partir du net commercial</t>
  </si>
  <si>
    <t xml:space="preserve">CLIENT : BIOARTIGUES  </t>
  </si>
  <si>
    <t>CLIENT : BIOCHARTRONS</t>
  </si>
  <si>
    <t>Gressins a l'huile d'olives 125 gr</t>
  </si>
  <si>
    <t>Gressins à l'épeautre 125 gr</t>
  </si>
  <si>
    <t>Couches bebe 4/9 kg</t>
  </si>
  <si>
    <t>Couches bebe maxi 7/18 kg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</si>
  <si>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</si>
  <si>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</si>
  <si>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Pizza 3 fromages 150g</t>
  </si>
  <si>
    <t>Pizza 3 fromages 350g</t>
  </si>
  <si>
    <t>CALCUL MONTANT TVA</t>
  </si>
  <si>
    <t>BASE</t>
  </si>
  <si>
    <t>TAUX</t>
  </si>
  <si>
    <t>Couches bébe 4-9kg</t>
  </si>
  <si>
    <t>Couches bebe 11-25 kg</t>
  </si>
  <si>
    <t>Remise        %</t>
  </si>
  <si>
    <t>%</t>
  </si>
  <si>
    <t>Compte comptable…...............</t>
  </si>
  <si>
    <t>REMISE
 %</t>
  </si>
  <si>
    <t>Vérif. Du net commercial au TTC</t>
  </si>
  <si>
    <t>Laitue 4 saisons</t>
  </si>
  <si>
    <t>Laitue reine de mai</t>
  </si>
  <si>
    <t>Lotion vivifiante homme 200 ml</t>
  </si>
  <si>
    <t>Gel fixation forte homme 150 gr</t>
  </si>
  <si>
    <t xml:space="preserve">Creme pour les mains 50 ml </t>
  </si>
  <si>
    <t>Lait corporel au coing 145 ml</t>
  </si>
  <si>
    <t>Huile de soin amande 75 ml</t>
  </si>
  <si>
    <t xml:space="preserve">Huile de soin prunelle 75  ml </t>
  </si>
  <si>
    <t xml:space="preserve">Deodorant douceur 50 ml </t>
  </si>
  <si>
    <t>Lait corporel a la rose 145 ml</t>
  </si>
  <si>
    <t>REMISE
%</t>
  </si>
  <si>
    <t>Laitue reine des glaces</t>
  </si>
  <si>
    <t>Mache</t>
  </si>
  <si>
    <t>Mais cuit sous vide x1</t>
  </si>
  <si>
    <t>Mangue x 1</t>
  </si>
  <si>
    <t>Margarine omega 3 - 250 gr</t>
  </si>
  <si>
    <t>Lasagne a la bolognaise bio 350g</t>
  </si>
  <si>
    <t xml:space="preserve"> 411BIO00</t>
  </si>
  <si>
    <t xml:space="preserve"> 411BIO01</t>
  </si>
  <si>
    <t xml:space="preserve"> 411BIO02</t>
  </si>
  <si>
    <t xml:space="preserve"> 411BIO03</t>
  </si>
  <si>
    <t>CLIENT : BIODIETE</t>
  </si>
  <si>
    <t>CLIENT : BIOLIVE</t>
  </si>
  <si>
    <t>(2)</t>
  </si>
  <si>
    <t>(1)</t>
  </si>
  <si>
    <t>TRANSPORT</t>
  </si>
  <si>
    <t>TOTAL HT</t>
  </si>
  <si>
    <t>TRANSPORT        % (3)</t>
  </si>
  <si>
    <t>(3)</t>
  </si>
  <si>
    <t>TOTAL TVA</t>
  </si>
  <si>
    <t>Remises articles habituelles inscrites - Remise globale de 10 % - Escompte de 2 % 
TVA 5,5 % Alimentation - TVA 20 % beauté - hygiène</t>
  </si>
  <si>
    <t>Remises articles habituelles inscrites -  Escompte 3 % - Remise globale 7 % 
 TVA 5,5 % Alimentation - TVA 20 % beauté - hygiène</t>
  </si>
  <si>
    <t>Remises articles habituelles inscrites - Remise globale de 10 % - Escompte de 2 % 
 TVA 5,5 % Gressin - TVA de 20 % autres</t>
  </si>
  <si>
    <t>Remises articles habituelles inscrites - Escompte 1 % - Frais de port 05 % 
 TVA 5,5 % Pizzas et 20 % sur les couches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</si>
</sst>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9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165" fontId="16" fillId="0" borderId="10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9" fontId="18" fillId="0" borderId="2" xfId="19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0" fillId="9" borderId="11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3" fontId="16" fillId="0" borderId="10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9" borderId="22" xfId="0" applyFont="1" applyFill="1" applyBorder="1" applyAlignment="1">
      <alignment vertical="center"/>
    </xf>
    <xf numFmtId="0" fontId="16" fillId="9" borderId="21" xfId="0" applyFont="1" applyFill="1" applyBorder="1" applyAlignment="1">
      <alignment vertical="center"/>
    </xf>
    <xf numFmtId="0" fontId="16" fillId="9" borderId="23" xfId="0" applyFont="1" applyFill="1" applyBorder="1" applyAlignment="1">
      <alignment vertical="center"/>
    </xf>
    <xf numFmtId="0" fontId="16" fillId="10" borderId="26" xfId="0" applyFont="1" applyFill="1" applyBorder="1" applyAlignment="1">
      <alignment vertical="center"/>
    </xf>
    <xf numFmtId="166" fontId="16" fillId="10" borderId="12" xfId="19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9" fontId="22" fillId="0" borderId="7" xfId="19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 indent="1"/>
    </xf>
    <xf numFmtId="9" fontId="24" fillId="0" borderId="2" xfId="19" applyFont="1" applyBorder="1" applyAlignment="1">
      <alignment horizontal="center" vertical="center"/>
    </xf>
    <xf numFmtId="0" fontId="21" fillId="9" borderId="11" xfId="0" applyFont="1" applyFill="1" applyBorder="1" applyAlignment="1"/>
    <xf numFmtId="167" fontId="22" fillId="0" borderId="5" xfId="0" applyNumberFormat="1" applyFont="1" applyBorder="1" applyAlignment="1">
      <alignment horizontal="center" vertical="center" wrapText="1"/>
    </xf>
    <xf numFmtId="167" fontId="22" fillId="10" borderId="25" xfId="0" applyNumberFormat="1" applyFont="1" applyFill="1" applyBorder="1" applyAlignment="1">
      <alignment vertical="center"/>
    </xf>
    <xf numFmtId="167" fontId="22" fillId="10" borderId="26" xfId="0" applyNumberFormat="1" applyFont="1" applyFill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0" fontId="16" fillId="10" borderId="0" xfId="0" applyFont="1" applyFill="1" applyAlignment="1">
      <alignment vertical="center"/>
    </xf>
    <xf numFmtId="0" fontId="16" fillId="10" borderId="28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9" fontId="16" fillId="10" borderId="0" xfId="19" applyFont="1" applyFill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18" xfId="0" applyFont="1" applyFill="1" applyBorder="1" applyAlignment="1">
      <alignment horizontal="left" vertical="center" indent="1"/>
    </xf>
    <xf numFmtId="0" fontId="16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 wrapText="1"/>
    </xf>
    <xf numFmtId="167" fontId="23" fillId="0" borderId="5" xfId="0" applyNumberFormat="1" applyFont="1" applyBorder="1" applyAlignment="1">
      <alignment horizontal="center" vertical="center" wrapText="1"/>
    </xf>
    <xf numFmtId="166" fontId="23" fillId="10" borderId="0" xfId="19" applyNumberFormat="1" applyFont="1" applyFill="1" applyBorder="1" applyAlignment="1">
      <alignment horizontal="center" vertical="center"/>
    </xf>
    <xf numFmtId="9" fontId="23" fillId="10" borderId="0" xfId="19" applyFont="1" applyFill="1" applyBorder="1" applyAlignment="1">
      <alignment horizontal="center" vertical="center"/>
    </xf>
    <xf numFmtId="167" fontId="23" fillId="10" borderId="25" xfId="0" applyNumberFormat="1" applyFont="1" applyFill="1" applyBorder="1" applyAlignment="1">
      <alignment vertical="center"/>
    </xf>
    <xf numFmtId="43" fontId="22" fillId="10" borderId="24" xfId="1" applyFont="1" applyFill="1" applyBorder="1" applyAlignment="1">
      <alignment horizontal="center" vertical="center"/>
    </xf>
    <xf numFmtId="9" fontId="23" fillId="10" borderId="0" xfId="19" applyNumberFormat="1" applyFont="1" applyFill="1" applyAlignment="1">
      <alignment vertical="center"/>
    </xf>
    <xf numFmtId="43" fontId="22" fillId="10" borderId="17" xfId="1" applyFont="1" applyFill="1" applyBorder="1" applyAlignment="1">
      <alignment horizontal="center" vertical="center"/>
    </xf>
    <xf numFmtId="43" fontId="23" fillId="10" borderId="25" xfId="1" applyFont="1" applyFill="1" applyBorder="1" applyAlignment="1">
      <alignment horizontal="center" vertical="center"/>
    </xf>
    <xf numFmtId="43" fontId="23" fillId="10" borderId="26" xfId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9" fontId="23" fillId="10" borderId="0" xfId="19" applyNumberFormat="1" applyFont="1" applyFill="1" applyAlignment="1">
      <alignment horizontal="center" vertical="center"/>
    </xf>
    <xf numFmtId="43" fontId="23" fillId="10" borderId="0" xfId="1" applyFont="1" applyFill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7" fontId="25" fillId="0" borderId="5" xfId="0" applyNumberFormat="1" applyFont="1" applyBorder="1" applyAlignment="1">
      <alignment horizontal="center" vertical="center" wrapText="1"/>
    </xf>
    <xf numFmtId="167" fontId="22" fillId="10" borderId="28" xfId="0" applyNumberFormat="1" applyFont="1" applyFill="1" applyBorder="1" applyAlignment="1">
      <alignment vertical="center"/>
    </xf>
    <xf numFmtId="167" fontId="23" fillId="10" borderId="24" xfId="0" applyNumberFormat="1" applyFont="1" applyFill="1" applyBorder="1" applyAlignment="1">
      <alignment horizontal="center" vertical="center"/>
    </xf>
    <xf numFmtId="167" fontId="23" fillId="10" borderId="28" xfId="0" applyNumberFormat="1" applyFont="1" applyFill="1" applyBorder="1" applyAlignment="1">
      <alignment vertical="center"/>
    </xf>
    <xf numFmtId="0" fontId="26" fillId="9" borderId="11" xfId="0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left" vertical="center" indent="1"/>
    </xf>
    <xf numFmtId="0" fontId="16" fillId="0" borderId="12" xfId="0" applyFont="1" applyBorder="1" applyAlignment="1">
      <alignment horizontal="left" vertical="center" indent="1"/>
    </xf>
    <xf numFmtId="43" fontId="23" fillId="10" borderId="28" xfId="1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16" fillId="10" borderId="26" xfId="0" quotePrefix="1" applyFont="1" applyFill="1" applyBorder="1" applyAlignment="1">
      <alignment horizontal="left" vertical="center"/>
    </xf>
    <xf numFmtId="0" fontId="16" fillId="10" borderId="25" xfId="0" quotePrefix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vertical="center"/>
    </xf>
    <xf numFmtId="0" fontId="21" fillId="9" borderId="0" xfId="0" applyFont="1" applyFill="1" applyBorder="1" applyAlignment="1"/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textRotation="255" wrapText="1"/>
    </xf>
    <xf numFmtId="0" fontId="22" fillId="0" borderId="14" xfId="1" applyNumberFormat="1" applyFont="1" applyBorder="1" applyAlignment="1">
      <alignment vertical="center" wrapText="1"/>
    </xf>
    <xf numFmtId="0" fontId="22" fillId="0" borderId="14" xfId="1" applyNumberFormat="1" applyFont="1" applyBorder="1" applyAlignment="1">
      <alignment vertical="center"/>
    </xf>
    <xf numFmtId="0" fontId="27" fillId="0" borderId="14" xfId="0" applyFont="1" applyBorder="1" applyAlignment="1">
      <alignment horizontal="center" vertical="center" textRotation="255" wrapText="1"/>
    </xf>
    <xf numFmtId="0" fontId="28" fillId="0" borderId="14" xfId="0" applyNumberFormat="1" applyFont="1" applyBorder="1" applyAlignment="1">
      <alignment vertical="center"/>
    </xf>
    <xf numFmtId="0" fontId="28" fillId="0" borderId="14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indent="1"/>
    </xf>
    <xf numFmtId="0" fontId="16" fillId="0" borderId="31" xfId="0" applyFont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/>
    </xf>
    <xf numFmtId="164" fontId="16" fillId="0" borderId="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4" fontId="22" fillId="0" borderId="13" xfId="0" applyNumberFormat="1" applyFont="1" applyBorder="1" applyAlignment="1">
      <alignment vertical="center"/>
    </xf>
    <xf numFmtId="43" fontId="22" fillId="0" borderId="14" xfId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65" fontId="19" fillId="0" borderId="10" xfId="0" applyNumberFormat="1" applyFont="1" applyBorder="1" applyAlignment="1">
      <alignment horizontal="center" vertical="center"/>
    </xf>
    <xf numFmtId="167" fontId="16" fillId="0" borderId="0" xfId="0" applyNumberFormat="1" applyFont="1" applyBorder="1" applyAlignment="1">
      <alignment vertical="center"/>
    </xf>
    <xf numFmtId="167" fontId="22" fillId="10" borderId="20" xfId="0" applyNumberFormat="1" applyFont="1" applyFill="1" applyBorder="1" applyAlignment="1">
      <alignment vertical="center"/>
    </xf>
    <xf numFmtId="9" fontId="22" fillId="0" borderId="5" xfId="19" applyFont="1" applyBorder="1" applyAlignment="1">
      <alignment horizontal="center" vertical="center"/>
    </xf>
    <xf numFmtId="9" fontId="22" fillId="0" borderId="27" xfId="19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19" fillId="0" borderId="13" xfId="0" applyNumberFormat="1" applyFont="1" applyBorder="1" applyAlignment="1">
      <alignment vertical="center"/>
    </xf>
    <xf numFmtId="0" fontId="16" fillId="10" borderId="26" xfId="0" quotePrefix="1" applyFont="1" applyFill="1" applyBorder="1" applyAlignment="1">
      <alignment vertical="center"/>
    </xf>
    <xf numFmtId="0" fontId="16" fillId="10" borderId="23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9" fontId="16" fillId="10" borderId="12" xfId="19" applyFont="1" applyFill="1" applyBorder="1" applyAlignment="1">
      <alignment horizontal="center" vertical="center"/>
    </xf>
    <xf numFmtId="167" fontId="16" fillId="10" borderId="26" xfId="0" applyNumberFormat="1" applyFont="1" applyFill="1" applyBorder="1" applyAlignment="1">
      <alignment vertical="center"/>
    </xf>
    <xf numFmtId="43" fontId="16" fillId="10" borderId="26" xfId="0" applyNumberFormat="1" applyFont="1" applyFill="1" applyBorder="1" applyAlignment="1">
      <alignment vertical="center"/>
    </xf>
    <xf numFmtId="9" fontId="19" fillId="0" borderId="5" xfId="19" applyFont="1" applyBorder="1" applyAlignment="1">
      <alignment horizontal="center" vertical="center"/>
    </xf>
    <xf numFmtId="43" fontId="22" fillId="10" borderId="25" xfId="1" applyFont="1" applyFill="1" applyBorder="1" applyAlignment="1">
      <alignment vertical="center"/>
    </xf>
    <xf numFmtId="43" fontId="22" fillId="10" borderId="26" xfId="1" applyFont="1" applyFill="1" applyBorder="1" applyAlignment="1">
      <alignment vertical="center"/>
    </xf>
    <xf numFmtId="167" fontId="16" fillId="0" borderId="0" xfId="0" applyNumberFormat="1" applyFont="1" applyAlignment="1">
      <alignment wrapText="1"/>
    </xf>
    <xf numFmtId="10" fontId="22" fillId="10" borderId="0" xfId="19" applyNumberFormat="1" applyFont="1" applyFill="1" applyBorder="1" applyAlignment="1">
      <alignment horizontal="center" vertical="center"/>
    </xf>
    <xf numFmtId="10" fontId="22" fillId="10" borderId="0" xfId="19" applyNumberFormat="1" applyFont="1" applyFill="1" applyAlignment="1">
      <alignment vertical="center"/>
    </xf>
    <xf numFmtId="0" fontId="22" fillId="12" borderId="14" xfId="1" applyNumberFormat="1" applyFont="1" applyFill="1" applyBorder="1" applyAlignment="1">
      <alignment vertical="center" wrapText="1"/>
    </xf>
    <xf numFmtId="0" fontId="22" fillId="12" borderId="14" xfId="1" applyNumberFormat="1" applyFont="1" applyFill="1" applyBorder="1" applyAlignment="1">
      <alignment vertical="center"/>
    </xf>
    <xf numFmtId="167" fontId="25" fillId="12" borderId="5" xfId="0" applyNumberFormat="1" applyFont="1" applyFill="1" applyBorder="1" applyAlignment="1">
      <alignment horizontal="center" vertical="center" wrapText="1"/>
    </xf>
    <xf numFmtId="167" fontId="23" fillId="12" borderId="5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1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11" borderId="18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43" fontId="22" fillId="0" borderId="5" xfId="0" applyNumberFormat="1" applyFont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733425</xdr:colOff>
      <xdr:row>45</xdr:row>
      <xdr:rowOff>7619</xdr:rowOff>
    </xdr:from>
    <xdr:ext cx="444341" cy="562928"/>
    <xdr:pic>
      <xdr:nvPicPr>
        <xdr:cNvPr id="7" name="Image 6">
          <a:extLst>
            <a:ext uri="{FF2B5EF4-FFF2-40B4-BE49-F238E27FC236}">
              <a16:creationId xmlns:a16="http://schemas.microsoft.com/office/drawing/2014/main" id="{89F30005-1A24-4C94-87BD-8874444800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4018" y="4891087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733425</xdr:colOff>
      <xdr:row>19</xdr:row>
      <xdr:rowOff>7619</xdr:rowOff>
    </xdr:from>
    <xdr:to>
      <xdr:col>28</xdr:col>
      <xdr:colOff>358140</xdr:colOff>
      <xdr:row>20</xdr:row>
      <xdr:rowOff>346709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E201BF-F9C4-4291-A01F-8667EF8A6AA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2080" y="4810124"/>
          <a:ext cx="441960" cy="54673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27</xdr:col>
      <xdr:colOff>733425</xdr:colOff>
      <xdr:row>46</xdr:row>
      <xdr:rowOff>7619</xdr:rowOff>
    </xdr:from>
    <xdr:ext cx="444341" cy="562928"/>
    <xdr:pic>
      <xdr:nvPicPr>
        <xdr:cNvPr id="5" name="Image 4">
          <a:extLst>
            <a:ext uri="{FF2B5EF4-FFF2-40B4-BE49-F238E27FC236}">
              <a16:creationId xmlns:a16="http://schemas.microsoft.com/office/drawing/2014/main" id="{C0684912-0524-4293-B910-B3FB8FC1FA5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90205" y="11477624"/>
          <a:ext cx="44434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021-A2F4-4F6A-A737-7069217D6BE6}">
  <sheetPr>
    <tabColor theme="5" tint="-0.499984740745262"/>
    <pageSetUpPr fitToPage="1"/>
  </sheetPr>
  <dimension ref="B3:AMO1048540"/>
  <sheetViews>
    <sheetView showGridLines="0" tabSelected="1" view="pageBreakPreview" zoomScale="80" zoomScaleNormal="100" zoomScaleSheetLayoutView="80" workbookViewId="0">
      <selection activeCell="H18" sqref="H18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11.89843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2.5" style="1" customWidth="1"/>
    <col min="11" max="11" width="1.296875" style="2" customWidth="1"/>
    <col min="12" max="12" width="10.5" style="1" customWidth="1"/>
    <col min="13" max="13" width="7.09765625" style="1" customWidth="1"/>
    <col min="14" max="14" width="11.89843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59765625" style="1" customWidth="1"/>
    <col min="21" max="21" width="10.69921875" style="1" customWidth="1"/>
    <col min="22" max="22" width="5.796875" style="1" customWidth="1"/>
    <col min="23" max="23" width="20.5" style="1" customWidth="1"/>
    <col min="24" max="1029" width="10.69921875" style="1" customWidth="1"/>
    <col min="1030" max="16384" width="11.19921875" style="2"/>
  </cols>
  <sheetData>
    <row r="3" spans="2:1029" s="34" customFormat="1" ht="32.4" customHeight="1" x14ac:dyDescent="0.35">
      <c r="B3" s="96" t="s">
        <v>13</v>
      </c>
      <c r="C3" s="96"/>
      <c r="D3" s="96"/>
      <c r="E3" s="96"/>
      <c r="F3" s="96"/>
      <c r="G3" s="103" t="s">
        <v>30</v>
      </c>
      <c r="H3" s="96"/>
      <c r="I3" s="96"/>
      <c r="J3" s="96"/>
      <c r="L3" s="96" t="s">
        <v>14</v>
      </c>
      <c r="M3" s="96"/>
      <c r="N3" s="96"/>
      <c r="O3" s="96"/>
      <c r="P3" s="96"/>
      <c r="Q3" s="103" t="s">
        <v>30</v>
      </c>
      <c r="R3" s="96"/>
      <c r="S3" s="96"/>
      <c r="T3" s="96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  <c r="AMO3" s="33"/>
    </row>
    <row r="4" spans="2:1029" ht="16.95" customHeight="1" x14ac:dyDescent="0.3">
      <c r="B4" s="149" t="s">
        <v>0</v>
      </c>
      <c r="C4" s="149"/>
      <c r="D4" s="149"/>
      <c r="E4" s="149"/>
      <c r="F4" s="149"/>
      <c r="G4" s="149"/>
      <c r="H4" s="149"/>
      <c r="I4" s="149"/>
      <c r="J4" s="149"/>
      <c r="L4" s="149" t="s">
        <v>0</v>
      </c>
      <c r="M4" s="149"/>
      <c r="N4" s="149"/>
      <c r="O4" s="149"/>
      <c r="P4" s="149"/>
      <c r="Q4" s="149"/>
      <c r="R4" s="149"/>
      <c r="S4" s="149"/>
      <c r="T4" s="149"/>
    </row>
    <row r="5" spans="2:1029" s="1" customFormat="1" ht="31.8" customHeight="1" x14ac:dyDescent="0.25">
      <c r="B5" s="150" t="s">
        <v>65</v>
      </c>
      <c r="C5" s="151"/>
      <c r="D5" s="151"/>
      <c r="E5" s="151"/>
      <c r="F5" s="151"/>
      <c r="G5" s="151"/>
      <c r="H5" s="151"/>
      <c r="I5" s="151"/>
      <c r="J5" s="152"/>
      <c r="L5" s="150" t="s">
        <v>66</v>
      </c>
      <c r="M5" s="151"/>
      <c r="N5" s="151"/>
      <c r="O5" s="151"/>
      <c r="P5" s="151"/>
      <c r="Q5" s="151"/>
      <c r="R5" s="151"/>
      <c r="S5" s="151"/>
      <c r="T5" s="152"/>
    </row>
    <row r="7" spans="2:1029" ht="16.95" customHeight="1" x14ac:dyDescent="0.3">
      <c r="B7" s="149" t="s">
        <v>1</v>
      </c>
      <c r="C7" s="149"/>
      <c r="D7" s="149"/>
      <c r="E7" s="149"/>
      <c r="F7" s="149"/>
      <c r="G7" s="149"/>
      <c r="H7" s="149"/>
      <c r="I7" s="149"/>
      <c r="J7" s="149"/>
      <c r="L7" s="149" t="s">
        <v>1</v>
      </c>
      <c r="M7" s="149"/>
      <c r="N7" s="149"/>
      <c r="O7" s="149"/>
      <c r="P7" s="149"/>
      <c r="Q7" s="149"/>
      <c r="R7" s="149"/>
      <c r="S7" s="149"/>
      <c r="T7" s="149"/>
    </row>
    <row r="8" spans="2:1029" s="9" customFormat="1" ht="41.4" customHeight="1" x14ac:dyDescent="0.3">
      <c r="B8" s="157" t="s">
        <v>2</v>
      </c>
      <c r="C8" s="158"/>
      <c r="D8" s="159"/>
      <c r="E8" s="104" t="s">
        <v>3</v>
      </c>
      <c r="F8" s="105" t="s">
        <v>4</v>
      </c>
      <c r="G8" s="106" t="s">
        <v>43</v>
      </c>
      <c r="H8" s="105" t="s">
        <v>20</v>
      </c>
      <c r="I8" s="107" t="s">
        <v>6</v>
      </c>
      <c r="J8" s="108" t="s">
        <v>10</v>
      </c>
      <c r="L8" s="157" t="s">
        <v>2</v>
      </c>
      <c r="M8" s="158"/>
      <c r="N8" s="159"/>
      <c r="O8" s="104" t="s">
        <v>3</v>
      </c>
      <c r="P8" s="105" t="s">
        <v>4</v>
      </c>
      <c r="Q8" s="106" t="s">
        <v>43</v>
      </c>
      <c r="R8" s="105" t="s">
        <v>20</v>
      </c>
      <c r="S8" s="105" t="s">
        <v>6</v>
      </c>
      <c r="T8" s="108" t="s">
        <v>10</v>
      </c>
    </row>
    <row r="9" spans="2:1029" s="9" customFormat="1" ht="25.05" customHeight="1" x14ac:dyDescent="0.3">
      <c r="B9" s="153" t="s">
        <v>16</v>
      </c>
      <c r="C9" s="153"/>
      <c r="D9" s="153"/>
      <c r="E9" s="71">
        <v>30</v>
      </c>
      <c r="F9" s="29">
        <v>2.46</v>
      </c>
      <c r="G9" s="27"/>
      <c r="H9" s="8"/>
      <c r="I9" s="99"/>
      <c r="J9" s="101"/>
      <c r="L9" s="154" t="s">
        <v>26</v>
      </c>
      <c r="M9" s="155"/>
      <c r="N9" s="156"/>
      <c r="O9" s="7">
        <v>60</v>
      </c>
      <c r="P9" s="29">
        <v>23.7</v>
      </c>
      <c r="Q9" s="55">
        <v>0.1</v>
      </c>
      <c r="R9" s="8"/>
      <c r="S9" s="8"/>
      <c r="T9" s="101"/>
    </row>
    <row r="10" spans="2:1029" s="9" customFormat="1" ht="25.05" customHeight="1" x14ac:dyDescent="0.3">
      <c r="B10" s="153" t="s">
        <v>15</v>
      </c>
      <c r="C10" s="153"/>
      <c r="D10" s="153"/>
      <c r="E10" s="71">
        <v>35</v>
      </c>
      <c r="F10" s="29">
        <v>2.46</v>
      </c>
      <c r="G10" s="27"/>
      <c r="H10" s="8"/>
      <c r="I10" s="99"/>
      <c r="J10" s="101"/>
      <c r="L10" s="154" t="s">
        <v>27</v>
      </c>
      <c r="M10" s="155"/>
      <c r="N10" s="156"/>
      <c r="O10" s="7">
        <v>35</v>
      </c>
      <c r="P10" s="29">
        <v>26.66</v>
      </c>
      <c r="Q10" s="55">
        <v>0.06</v>
      </c>
      <c r="R10" s="8"/>
      <c r="S10" s="8"/>
      <c r="T10" s="101"/>
    </row>
    <row r="11" spans="2:1029" s="1" customFormat="1" ht="25.05" customHeight="1" x14ac:dyDescent="0.25">
      <c r="B11" s="160" t="s">
        <v>17</v>
      </c>
      <c r="C11" s="160"/>
      <c r="D11" s="160"/>
      <c r="E11" s="40">
        <v>18</v>
      </c>
      <c r="F11" s="30">
        <v>26.9</v>
      </c>
      <c r="G11" s="55">
        <v>0.12</v>
      </c>
      <c r="H11" s="12"/>
      <c r="I11" s="100"/>
      <c r="J11" s="102"/>
      <c r="L11" s="164" t="s">
        <v>21</v>
      </c>
      <c r="M11" s="165"/>
      <c r="N11" s="170"/>
      <c r="O11" s="11">
        <v>150</v>
      </c>
      <c r="P11" s="30">
        <v>4.5999999999999996</v>
      </c>
      <c r="Q11" s="55">
        <v>0.2</v>
      </c>
      <c r="R11" s="12"/>
      <c r="S11" s="12"/>
      <c r="T11" s="102"/>
    </row>
    <row r="12" spans="2:1029" s="1" customFormat="1" ht="25.05" customHeight="1" x14ac:dyDescent="0.25">
      <c r="B12" s="160" t="s">
        <v>18</v>
      </c>
      <c r="C12" s="160"/>
      <c r="D12" s="160"/>
      <c r="E12" s="41">
        <v>20</v>
      </c>
      <c r="F12" s="30">
        <v>28.9</v>
      </c>
      <c r="G12" s="55">
        <v>0.08</v>
      </c>
      <c r="H12" s="12"/>
      <c r="I12" s="100"/>
      <c r="J12" s="102"/>
      <c r="L12" s="164" t="s">
        <v>22</v>
      </c>
      <c r="M12" s="165"/>
      <c r="N12" s="170"/>
      <c r="O12" s="11">
        <v>90</v>
      </c>
      <c r="P12" s="30">
        <v>9.06</v>
      </c>
      <c r="Q12" s="27"/>
      <c r="R12" s="12"/>
      <c r="S12" s="12"/>
      <c r="T12" s="102"/>
    </row>
    <row r="13" spans="2:1029" s="1" customFormat="1" ht="25.05" customHeight="1" x14ac:dyDescent="0.25">
      <c r="B13" s="42"/>
      <c r="C13" s="23"/>
      <c r="D13" s="23"/>
      <c r="E13" s="35"/>
      <c r="F13" s="10" t="s">
        <v>7</v>
      </c>
      <c r="G13" s="65"/>
      <c r="H13" s="90"/>
      <c r="I13" s="14"/>
      <c r="J13" s="25"/>
      <c r="L13" s="42"/>
      <c r="M13" s="23"/>
      <c r="N13" s="23"/>
      <c r="O13" s="35"/>
      <c r="P13" s="36" t="s">
        <v>7</v>
      </c>
      <c r="Q13" s="4"/>
      <c r="R13" s="13"/>
      <c r="S13" s="14"/>
      <c r="T13" s="25"/>
    </row>
    <row r="14" spans="2:1029" s="1" customFormat="1" ht="25.05" customHeight="1" x14ac:dyDescent="0.25">
      <c r="B14" s="15"/>
      <c r="C14" s="22"/>
      <c r="D14" s="22"/>
      <c r="E14" s="22"/>
      <c r="F14" s="10" t="s">
        <v>28</v>
      </c>
      <c r="G14" s="65"/>
      <c r="H14" s="19"/>
      <c r="I14" s="14"/>
      <c r="J14" s="25"/>
      <c r="L14" s="15"/>
      <c r="M14" s="22"/>
      <c r="N14" s="22"/>
      <c r="O14" s="22"/>
      <c r="P14" s="36" t="s">
        <v>28</v>
      </c>
      <c r="Q14" s="4"/>
      <c r="R14" s="16"/>
      <c r="S14" s="14"/>
      <c r="T14" s="25"/>
    </row>
    <row r="15" spans="2:1029" s="1" customFormat="1" ht="25.05" customHeight="1" x14ac:dyDescent="0.25">
      <c r="B15" s="167" t="s">
        <v>23</v>
      </c>
      <c r="C15" s="168"/>
      <c r="D15" s="169"/>
      <c r="E15" s="22"/>
      <c r="F15" s="10" t="s">
        <v>19</v>
      </c>
      <c r="G15" s="65"/>
      <c r="H15" s="18"/>
      <c r="I15" s="14"/>
      <c r="J15" s="25"/>
      <c r="L15" s="167" t="s">
        <v>23</v>
      </c>
      <c r="M15" s="168"/>
      <c r="N15" s="169"/>
      <c r="O15" s="22"/>
      <c r="P15" s="36" t="s">
        <v>19</v>
      </c>
      <c r="Q15" s="4"/>
      <c r="R15" s="18"/>
      <c r="S15" s="14"/>
      <c r="T15" s="25"/>
    </row>
    <row r="16" spans="2:1029" s="1" customFormat="1" ht="25.05" customHeight="1" x14ac:dyDescent="0.25">
      <c r="B16" s="49" t="s">
        <v>24</v>
      </c>
      <c r="C16" s="61" t="s">
        <v>25</v>
      </c>
      <c r="D16" s="61" t="s">
        <v>10</v>
      </c>
      <c r="E16" s="66"/>
      <c r="F16" s="69" t="s">
        <v>8</v>
      </c>
      <c r="G16" s="17" t="s">
        <v>29</v>
      </c>
      <c r="H16" s="19"/>
      <c r="I16" s="14"/>
      <c r="J16" s="25"/>
      <c r="L16" s="49" t="s">
        <v>24</v>
      </c>
      <c r="M16" s="50" t="s">
        <v>25</v>
      </c>
      <c r="N16" s="51" t="s">
        <v>10</v>
      </c>
      <c r="O16" s="22"/>
      <c r="P16" s="36" t="s">
        <v>8</v>
      </c>
      <c r="R16" s="54" t="s">
        <v>29</v>
      </c>
      <c r="S16" s="14"/>
      <c r="T16" s="25"/>
    </row>
    <row r="17" spans="2:1029" s="1" customFormat="1" ht="25.05" customHeight="1" x14ac:dyDescent="0.25">
      <c r="B17" s="98" t="s">
        <v>57</v>
      </c>
      <c r="C17" s="38">
        <v>5.5E-2</v>
      </c>
      <c r="D17" s="62"/>
      <c r="E17" s="67"/>
      <c r="F17" s="70" t="s">
        <v>9</v>
      </c>
      <c r="G17" s="4"/>
      <c r="H17" s="18"/>
      <c r="I17" s="14"/>
      <c r="J17" s="25"/>
      <c r="L17" s="98" t="s">
        <v>57</v>
      </c>
      <c r="M17" s="38">
        <v>5.5E-2</v>
      </c>
      <c r="N17" s="62"/>
      <c r="O17" s="22"/>
      <c r="P17" s="115" t="s">
        <v>9</v>
      </c>
      <c r="Q17" s="116"/>
      <c r="R17" s="117"/>
      <c r="S17" s="129"/>
      <c r="T17" s="25"/>
    </row>
    <row r="18" spans="2:1029" s="1" customFormat="1" ht="25.05" customHeight="1" x14ac:dyDescent="0.25">
      <c r="B18" s="97" t="s">
        <v>56</v>
      </c>
      <c r="C18" s="64">
        <v>0.2</v>
      </c>
      <c r="D18" s="61"/>
      <c r="E18" s="66"/>
      <c r="F18" s="69" t="s">
        <v>10</v>
      </c>
      <c r="G18" s="4"/>
      <c r="H18" s="19"/>
      <c r="I18" s="14"/>
      <c r="J18" s="25"/>
      <c r="L18" s="97" t="s">
        <v>56</v>
      </c>
      <c r="M18" s="63">
        <v>0.2</v>
      </c>
      <c r="N18" s="51"/>
      <c r="O18" s="22"/>
      <c r="P18" s="164" t="s">
        <v>60</v>
      </c>
      <c r="Q18" s="165"/>
      <c r="R18" s="165"/>
      <c r="S18" s="123"/>
      <c r="T18" s="25"/>
    </row>
    <row r="19" spans="2:1029" s="1" customFormat="1" ht="25.05" customHeight="1" thickBot="1" x14ac:dyDescent="0.3">
      <c r="B19" s="46"/>
      <c r="C19" s="47"/>
      <c r="D19" s="48"/>
      <c r="E19" s="67"/>
      <c r="F19" s="70" t="s">
        <v>11</v>
      </c>
      <c r="G19" s="4"/>
      <c r="H19" s="13"/>
      <c r="I19" s="14"/>
      <c r="J19" s="25"/>
      <c r="L19" s="131" t="s">
        <v>61</v>
      </c>
      <c r="M19" s="134">
        <v>0.2</v>
      </c>
      <c r="N19" s="132"/>
      <c r="O19" s="22"/>
      <c r="P19" s="160" t="s">
        <v>59</v>
      </c>
      <c r="Q19" s="160"/>
      <c r="R19" s="160"/>
      <c r="S19" s="123"/>
      <c r="T19" s="25"/>
    </row>
    <row r="20" spans="2:1029" s="1" customFormat="1" ht="25.2" customHeight="1" thickBot="1" x14ac:dyDescent="0.3">
      <c r="B20" s="22"/>
      <c r="C20" s="22"/>
      <c r="D20" s="22"/>
      <c r="E20" s="22"/>
      <c r="F20" s="23"/>
      <c r="G20" s="23"/>
      <c r="H20" s="24"/>
      <c r="I20" s="25"/>
      <c r="J20" s="25"/>
      <c r="L20" s="166" t="s">
        <v>62</v>
      </c>
      <c r="M20" s="166"/>
      <c r="N20" s="133"/>
      <c r="O20" s="22"/>
      <c r="P20" s="37" t="s">
        <v>10</v>
      </c>
      <c r="Q20" s="20"/>
      <c r="R20" s="124"/>
      <c r="S20" s="130"/>
      <c r="T20" s="25"/>
    </row>
    <row r="21" spans="2:1029" s="1" customFormat="1" ht="28.35" customHeight="1" x14ac:dyDescent="0.25">
      <c r="B21" s="3" t="s">
        <v>32</v>
      </c>
      <c r="C21" s="4"/>
      <c r="D21" s="4"/>
      <c r="E21" s="6"/>
      <c r="F21" s="26"/>
      <c r="G21" s="5"/>
      <c r="H21" s="5"/>
      <c r="I21" s="14"/>
      <c r="J21" s="25"/>
      <c r="P21" s="37" t="s">
        <v>11</v>
      </c>
      <c r="Q21" s="20"/>
      <c r="R21" s="21"/>
      <c r="S21" s="14"/>
    </row>
    <row r="25" spans="2:1029" s="34" customFormat="1" ht="32.4" customHeight="1" x14ac:dyDescent="0.35">
      <c r="B25" s="96" t="s">
        <v>54</v>
      </c>
      <c r="C25" s="96"/>
      <c r="D25" s="96"/>
      <c r="E25" s="96"/>
      <c r="F25" s="96"/>
      <c r="G25" s="103" t="s">
        <v>30</v>
      </c>
      <c r="H25" s="96"/>
      <c r="I25" s="96"/>
      <c r="J25" s="96"/>
      <c r="L25" s="31" t="s">
        <v>55</v>
      </c>
      <c r="M25" s="31"/>
      <c r="N25" s="31"/>
      <c r="O25" s="31"/>
      <c r="P25" s="31"/>
      <c r="Q25" s="56" t="s">
        <v>30</v>
      </c>
      <c r="R25" s="31"/>
      <c r="S25" s="32"/>
      <c r="T25" s="96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</row>
    <row r="26" spans="2:1029" ht="16.95" customHeight="1" x14ac:dyDescent="0.3">
      <c r="B26" s="149" t="s">
        <v>0</v>
      </c>
      <c r="C26" s="149"/>
      <c r="D26" s="149"/>
      <c r="E26" s="149"/>
      <c r="F26" s="149"/>
      <c r="G26" s="149"/>
      <c r="H26" s="149"/>
      <c r="I26" s="149"/>
      <c r="J26" s="149"/>
      <c r="L26" s="162" t="s">
        <v>0</v>
      </c>
      <c r="M26" s="163"/>
      <c r="N26" s="163"/>
      <c r="O26" s="163"/>
      <c r="P26" s="163"/>
      <c r="Q26" s="163"/>
      <c r="R26" s="163"/>
      <c r="S26" s="163"/>
      <c r="T26" s="163"/>
    </row>
    <row r="27" spans="2:1029" s="1" customFormat="1" ht="36" customHeight="1" x14ac:dyDescent="0.25">
      <c r="B27" s="161" t="s">
        <v>63</v>
      </c>
      <c r="C27" s="161"/>
      <c r="D27" s="161"/>
      <c r="E27" s="161"/>
      <c r="F27" s="161"/>
      <c r="G27" s="161"/>
      <c r="H27" s="161"/>
      <c r="I27" s="161"/>
      <c r="J27" s="161"/>
      <c r="L27" s="161" t="s">
        <v>64</v>
      </c>
      <c r="M27" s="161"/>
      <c r="N27" s="161"/>
      <c r="O27" s="161"/>
      <c r="P27" s="161"/>
      <c r="Q27" s="161"/>
      <c r="R27" s="161"/>
      <c r="S27" s="161"/>
      <c r="T27" s="161"/>
    </row>
    <row r="28" spans="2:1029" ht="14.1" customHeight="1" x14ac:dyDescent="0.3">
      <c r="B28" s="148"/>
      <c r="L28" s="171"/>
      <c r="M28" s="171"/>
      <c r="N28" s="171"/>
      <c r="O28" s="171"/>
      <c r="P28" s="171"/>
      <c r="Q28" s="171"/>
      <c r="R28" s="171"/>
      <c r="S28" s="171"/>
    </row>
    <row r="29" spans="2:1029" ht="16.95" customHeight="1" x14ac:dyDescent="0.3">
      <c r="B29" s="149" t="s">
        <v>1</v>
      </c>
      <c r="C29" s="149"/>
      <c r="D29" s="149"/>
      <c r="E29" s="149"/>
      <c r="F29" s="149"/>
      <c r="G29" s="149"/>
      <c r="H29" s="149"/>
      <c r="I29" s="149"/>
      <c r="J29" s="149"/>
      <c r="L29" s="149" t="s">
        <v>1</v>
      </c>
      <c r="M29" s="149"/>
      <c r="N29" s="149"/>
      <c r="O29" s="149"/>
      <c r="P29" s="149"/>
      <c r="Q29" s="149"/>
      <c r="R29" s="149"/>
      <c r="S29" s="149"/>
      <c r="T29" s="149"/>
    </row>
    <row r="30" spans="2:1029" s="9" customFormat="1" ht="41.4" customHeight="1" x14ac:dyDescent="0.3">
      <c r="B30" s="157" t="s">
        <v>2</v>
      </c>
      <c r="C30" s="158"/>
      <c r="D30" s="159"/>
      <c r="E30" s="104" t="s">
        <v>3</v>
      </c>
      <c r="F30" s="105" t="s">
        <v>4</v>
      </c>
      <c r="G30" s="106" t="s">
        <v>43</v>
      </c>
      <c r="H30" s="105" t="s">
        <v>20</v>
      </c>
      <c r="I30" s="105" t="s">
        <v>6</v>
      </c>
      <c r="J30" s="108" t="s">
        <v>10</v>
      </c>
      <c r="L30" s="157" t="s">
        <v>2</v>
      </c>
      <c r="M30" s="158"/>
      <c r="N30" s="159"/>
      <c r="O30" s="104" t="s">
        <v>3</v>
      </c>
      <c r="P30" s="105" t="s">
        <v>4</v>
      </c>
      <c r="Q30" s="106" t="s">
        <v>31</v>
      </c>
      <c r="R30" s="105" t="s">
        <v>20</v>
      </c>
      <c r="S30" s="107" t="s">
        <v>6</v>
      </c>
      <c r="T30" s="108" t="s">
        <v>10</v>
      </c>
    </row>
    <row r="31" spans="2:1029" s="9" customFormat="1" ht="25.05" customHeight="1" x14ac:dyDescent="0.3">
      <c r="B31" s="160" t="s">
        <v>35</v>
      </c>
      <c r="C31" s="160"/>
      <c r="D31" s="160"/>
      <c r="E31" s="39">
        <v>33</v>
      </c>
      <c r="F31" s="29">
        <v>14.11</v>
      </c>
      <c r="G31" s="55">
        <v>0.1</v>
      </c>
      <c r="H31" s="8"/>
      <c r="I31" s="8"/>
      <c r="J31" s="101"/>
      <c r="L31" s="160" t="s">
        <v>49</v>
      </c>
      <c r="M31" s="160"/>
      <c r="N31" s="160"/>
      <c r="O31" s="7">
        <v>60</v>
      </c>
      <c r="P31" s="29">
        <v>7.21</v>
      </c>
      <c r="Q31" s="55">
        <v>0.12</v>
      </c>
      <c r="R31" s="8"/>
      <c r="S31" s="8"/>
      <c r="T31" s="101"/>
    </row>
    <row r="32" spans="2:1029" s="9" customFormat="1" ht="25.05" customHeight="1" x14ac:dyDescent="0.3">
      <c r="B32" s="160" t="s">
        <v>36</v>
      </c>
      <c r="C32" s="160"/>
      <c r="D32" s="160"/>
      <c r="E32" s="39">
        <v>44</v>
      </c>
      <c r="F32" s="29">
        <v>10.87</v>
      </c>
      <c r="G32" s="55"/>
      <c r="H32" s="8"/>
      <c r="I32" s="8"/>
      <c r="J32" s="101"/>
      <c r="L32" s="160" t="s">
        <v>45</v>
      </c>
      <c r="M32" s="160"/>
      <c r="N32" s="160"/>
      <c r="O32" s="7">
        <v>20</v>
      </c>
      <c r="P32" s="29">
        <v>5.86</v>
      </c>
      <c r="Q32" s="55"/>
      <c r="R32" s="8"/>
      <c r="S32" s="8"/>
      <c r="T32" s="101"/>
    </row>
    <row r="33" spans="2:20" s="1" customFormat="1" ht="25.05" customHeight="1" x14ac:dyDescent="0.25">
      <c r="B33" s="160" t="s">
        <v>39</v>
      </c>
      <c r="C33" s="160"/>
      <c r="D33" s="160"/>
      <c r="E33" s="40">
        <v>55</v>
      </c>
      <c r="F33" s="30">
        <v>21.33</v>
      </c>
      <c r="G33" s="55">
        <v>0.09</v>
      </c>
      <c r="H33" s="12"/>
      <c r="I33" s="12"/>
      <c r="J33" s="102"/>
      <c r="L33" s="160" t="s">
        <v>46</v>
      </c>
      <c r="M33" s="160"/>
      <c r="N33" s="160"/>
      <c r="O33" s="11">
        <v>30</v>
      </c>
      <c r="P33" s="30">
        <v>4.7300000000000004</v>
      </c>
      <c r="Q33" s="55">
        <v>0.05</v>
      </c>
      <c r="R33" s="12"/>
      <c r="S33" s="12"/>
      <c r="T33" s="102"/>
    </row>
    <row r="34" spans="2:20" s="1" customFormat="1" ht="25.05" customHeight="1" x14ac:dyDescent="0.25">
      <c r="B34" s="160" t="s">
        <v>37</v>
      </c>
      <c r="C34" s="160"/>
      <c r="D34" s="160"/>
      <c r="E34" s="41">
        <v>25</v>
      </c>
      <c r="F34" s="30">
        <v>16</v>
      </c>
      <c r="G34" s="55">
        <v>0.11</v>
      </c>
      <c r="H34" s="12"/>
      <c r="I34" s="12"/>
      <c r="J34" s="102"/>
      <c r="L34" s="160" t="s">
        <v>47</v>
      </c>
      <c r="M34" s="160"/>
      <c r="N34" s="160"/>
      <c r="O34" s="11">
        <v>120</v>
      </c>
      <c r="P34" s="30">
        <v>1.55</v>
      </c>
      <c r="Q34" s="27"/>
      <c r="R34" s="12"/>
      <c r="S34" s="12"/>
      <c r="T34" s="102"/>
    </row>
    <row r="35" spans="2:20" s="9" customFormat="1" ht="25.05" customHeight="1" x14ac:dyDescent="0.3">
      <c r="B35" s="160" t="s">
        <v>38</v>
      </c>
      <c r="C35" s="160"/>
      <c r="D35" s="160"/>
      <c r="E35" s="39">
        <v>60</v>
      </c>
      <c r="F35" s="29">
        <v>29.63</v>
      </c>
      <c r="G35" s="55">
        <v>7.0000000000000007E-2</v>
      </c>
      <c r="H35" s="8"/>
      <c r="I35" s="8"/>
      <c r="J35" s="102"/>
      <c r="L35" s="160" t="s">
        <v>48</v>
      </c>
      <c r="M35" s="160"/>
      <c r="N35" s="160"/>
      <c r="O35" s="7">
        <v>120</v>
      </c>
      <c r="P35" s="29">
        <v>5.58</v>
      </c>
      <c r="Q35" s="55">
        <v>7.0000000000000007E-2</v>
      </c>
      <c r="R35" s="8"/>
      <c r="S35" s="8"/>
      <c r="T35" s="102"/>
    </row>
    <row r="36" spans="2:20" s="9" customFormat="1" ht="25.05" customHeight="1" x14ac:dyDescent="0.3">
      <c r="B36" s="160" t="s">
        <v>33</v>
      </c>
      <c r="C36" s="160"/>
      <c r="D36" s="160"/>
      <c r="E36" s="71">
        <v>120</v>
      </c>
      <c r="F36" s="29">
        <v>5.54</v>
      </c>
      <c r="G36" s="55"/>
      <c r="H36" s="8"/>
      <c r="I36" s="8"/>
      <c r="J36" s="102"/>
      <c r="L36" s="160" t="s">
        <v>42</v>
      </c>
      <c r="M36" s="160"/>
      <c r="N36" s="160"/>
      <c r="O36" s="7">
        <v>50</v>
      </c>
      <c r="P36" s="29">
        <v>28.69</v>
      </c>
      <c r="Q36" s="55">
        <v>0.23</v>
      </c>
      <c r="R36" s="8"/>
      <c r="S36" s="8"/>
      <c r="T36" s="102"/>
    </row>
    <row r="37" spans="2:20" s="1" customFormat="1" ht="25.05" customHeight="1" x14ac:dyDescent="0.25">
      <c r="B37" s="160" t="s">
        <v>34</v>
      </c>
      <c r="C37" s="160"/>
      <c r="D37" s="160"/>
      <c r="E37" s="40">
        <v>120</v>
      </c>
      <c r="F37" s="30">
        <v>5.05</v>
      </c>
      <c r="G37" s="55">
        <v>0.25</v>
      </c>
      <c r="H37" s="12"/>
      <c r="I37" s="12"/>
      <c r="J37" s="102"/>
      <c r="L37" s="160" t="s">
        <v>41</v>
      </c>
      <c r="M37" s="160"/>
      <c r="N37" s="160"/>
      <c r="O37" s="11">
        <v>30</v>
      </c>
      <c r="P37" s="30">
        <v>17.36</v>
      </c>
      <c r="Q37" s="55"/>
      <c r="R37" s="12"/>
      <c r="S37" s="12"/>
      <c r="T37" s="102"/>
    </row>
    <row r="38" spans="2:20" s="1" customFormat="1" ht="25.05" customHeight="1" x14ac:dyDescent="0.25">
      <c r="B38" s="160" t="s">
        <v>44</v>
      </c>
      <c r="C38" s="160"/>
      <c r="D38" s="160"/>
      <c r="E38" s="41">
        <v>120</v>
      </c>
      <c r="F38" s="30">
        <v>5.54</v>
      </c>
      <c r="G38" s="55"/>
      <c r="H38" s="12"/>
      <c r="I38" s="12"/>
      <c r="J38" s="102"/>
      <c r="L38" s="160" t="s">
        <v>40</v>
      </c>
      <c r="M38" s="160"/>
      <c r="N38" s="160"/>
      <c r="O38" s="11">
        <v>120</v>
      </c>
      <c r="P38" s="30">
        <v>21.33</v>
      </c>
      <c r="Q38" s="55">
        <v>0.19</v>
      </c>
      <c r="R38" s="12"/>
      <c r="S38" s="12"/>
      <c r="T38" s="102"/>
    </row>
    <row r="39" spans="2:20" s="1" customFormat="1" ht="25.05" customHeight="1" x14ac:dyDescent="0.25">
      <c r="B39" s="42"/>
      <c r="C39" s="23"/>
      <c r="D39" s="23"/>
      <c r="E39" s="35"/>
      <c r="F39" s="10" t="s">
        <v>7</v>
      </c>
      <c r="G39" s="65"/>
      <c r="H39" s="13"/>
      <c r="I39" s="14"/>
      <c r="J39" s="25"/>
      <c r="L39" s="42"/>
      <c r="M39" s="23"/>
      <c r="N39" s="23"/>
      <c r="O39" s="35"/>
      <c r="P39" s="36" t="s">
        <v>7</v>
      </c>
      <c r="Q39" s="4"/>
      <c r="R39" s="13"/>
      <c r="S39" s="14"/>
      <c r="T39" s="25"/>
    </row>
    <row r="40" spans="2:20" s="1" customFormat="1" ht="25.05" customHeight="1" x14ac:dyDescent="0.25">
      <c r="B40" s="15"/>
      <c r="C40" s="22"/>
      <c r="D40" s="22"/>
      <c r="E40" s="22"/>
      <c r="F40" s="10" t="s">
        <v>28</v>
      </c>
      <c r="G40" s="65"/>
      <c r="H40" s="19"/>
      <c r="I40" s="14"/>
      <c r="J40" s="25"/>
      <c r="L40" s="15"/>
      <c r="M40" s="22"/>
      <c r="N40" s="22"/>
      <c r="O40" s="22"/>
      <c r="P40" s="36" t="s">
        <v>28</v>
      </c>
      <c r="Q40" s="4"/>
      <c r="R40" s="16"/>
      <c r="S40" s="14"/>
      <c r="T40" s="25"/>
    </row>
    <row r="41" spans="2:20" s="1" customFormat="1" ht="25.05" customHeight="1" x14ac:dyDescent="0.25">
      <c r="B41" s="167" t="s">
        <v>23</v>
      </c>
      <c r="C41" s="168"/>
      <c r="D41" s="169"/>
      <c r="E41" s="22"/>
      <c r="F41" s="10" t="s">
        <v>19</v>
      </c>
      <c r="G41" s="65"/>
      <c r="H41" s="18"/>
      <c r="I41" s="14"/>
      <c r="J41" s="25"/>
      <c r="L41" s="167" t="s">
        <v>23</v>
      </c>
      <c r="M41" s="168"/>
      <c r="N41" s="169"/>
      <c r="O41" s="22"/>
      <c r="P41" s="36" t="s">
        <v>19</v>
      </c>
      <c r="Q41" s="4"/>
      <c r="R41" s="18"/>
      <c r="S41" s="14"/>
      <c r="T41" s="25"/>
    </row>
    <row r="42" spans="2:20" s="1" customFormat="1" ht="25.05" customHeight="1" x14ac:dyDescent="0.25">
      <c r="B42" s="49" t="s">
        <v>24</v>
      </c>
      <c r="C42" s="61" t="s">
        <v>25</v>
      </c>
      <c r="D42" s="61" t="s">
        <v>10</v>
      </c>
      <c r="E42" s="66"/>
      <c r="F42" s="69" t="s">
        <v>8</v>
      </c>
      <c r="G42" s="17" t="s">
        <v>29</v>
      </c>
      <c r="H42" s="19"/>
      <c r="I42" s="14"/>
      <c r="J42" s="25"/>
      <c r="L42" s="49" t="s">
        <v>24</v>
      </c>
      <c r="M42" s="50" t="s">
        <v>25</v>
      </c>
      <c r="N42" s="51" t="s">
        <v>10</v>
      </c>
      <c r="O42" s="22"/>
      <c r="P42" s="36" t="s">
        <v>8</v>
      </c>
      <c r="R42" s="54" t="s">
        <v>29</v>
      </c>
      <c r="S42" s="14"/>
      <c r="T42" s="25"/>
    </row>
    <row r="43" spans="2:20" s="1" customFormat="1" ht="25.05" customHeight="1" x14ac:dyDescent="0.25">
      <c r="B43" s="98" t="s">
        <v>57</v>
      </c>
      <c r="C43" s="38">
        <v>5.5E-2</v>
      </c>
      <c r="D43" s="62"/>
      <c r="E43" s="67"/>
      <c r="F43" s="91" t="s">
        <v>9</v>
      </c>
      <c r="G43" s="65"/>
      <c r="H43" s="18"/>
      <c r="I43" s="14"/>
      <c r="J43" s="25"/>
      <c r="L43" s="98" t="s">
        <v>57</v>
      </c>
      <c r="M43" s="38">
        <v>5.5E-2</v>
      </c>
      <c r="N43" s="62"/>
      <c r="O43" s="22"/>
      <c r="P43" s="36" t="s">
        <v>9</v>
      </c>
      <c r="Q43" s="4"/>
      <c r="R43" s="18"/>
      <c r="S43" s="14"/>
      <c r="T43" s="25"/>
    </row>
    <row r="44" spans="2:20" s="1" customFormat="1" ht="25.05" customHeight="1" x14ac:dyDescent="0.25">
      <c r="B44" s="97" t="s">
        <v>56</v>
      </c>
      <c r="C44" s="64">
        <v>0.2</v>
      </c>
      <c r="D44" s="61"/>
      <c r="E44" s="66"/>
      <c r="F44" s="69" t="s">
        <v>10</v>
      </c>
      <c r="G44" s="4"/>
      <c r="H44" s="19"/>
      <c r="I44" s="14"/>
      <c r="J44" s="25"/>
      <c r="L44" s="97" t="s">
        <v>56</v>
      </c>
      <c r="M44" s="63">
        <v>0.2</v>
      </c>
      <c r="N44" s="51"/>
      <c r="O44" s="22"/>
      <c r="P44" s="36" t="s">
        <v>10</v>
      </c>
      <c r="Q44" s="4"/>
      <c r="R44" s="19"/>
      <c r="S44" s="14"/>
      <c r="T44" s="25"/>
    </row>
    <row r="45" spans="2:20" s="1" customFormat="1" ht="25.05" customHeight="1" x14ac:dyDescent="0.25">
      <c r="B45" s="46"/>
      <c r="C45" s="47"/>
      <c r="D45" s="48"/>
      <c r="E45" s="67"/>
      <c r="F45" s="70" t="s">
        <v>11</v>
      </c>
      <c r="G45" s="4"/>
      <c r="H45" s="13"/>
      <c r="I45" s="14"/>
      <c r="J45" s="25"/>
      <c r="L45" s="46"/>
      <c r="M45" s="47"/>
      <c r="N45" s="48"/>
      <c r="O45" s="22"/>
      <c r="P45" s="37" t="s">
        <v>11</v>
      </c>
      <c r="Q45" s="20"/>
      <c r="R45" s="21"/>
      <c r="S45" s="14"/>
      <c r="T45" s="25"/>
    </row>
    <row r="46" spans="2:20" s="1" customFormat="1" ht="16.95" customHeight="1" x14ac:dyDescent="0.25">
      <c r="B46" s="22"/>
      <c r="C46" s="22"/>
      <c r="D46" s="22"/>
      <c r="E46" s="22"/>
      <c r="F46" s="23"/>
      <c r="G46" s="23"/>
      <c r="H46" s="24"/>
      <c r="I46" s="25"/>
      <c r="J46" s="25"/>
      <c r="L46" s="22"/>
      <c r="M46" s="22"/>
      <c r="N46" s="22"/>
      <c r="O46" s="22"/>
      <c r="P46" s="23"/>
      <c r="Q46" s="23"/>
      <c r="R46" s="24"/>
      <c r="S46" s="25"/>
      <c r="T46" s="25"/>
    </row>
    <row r="47" spans="2:20" s="1" customFormat="1" ht="28.35" customHeight="1" x14ac:dyDescent="0.25">
      <c r="B47" s="3" t="s">
        <v>32</v>
      </c>
      <c r="C47" s="4"/>
      <c r="D47" s="4"/>
      <c r="E47" s="6"/>
      <c r="F47" s="26"/>
      <c r="G47" s="5"/>
      <c r="H47" s="5"/>
      <c r="I47" s="14"/>
      <c r="J47" s="25"/>
      <c r="L47" s="3" t="s">
        <v>32</v>
      </c>
      <c r="M47" s="4"/>
      <c r="N47" s="4"/>
      <c r="O47" s="6"/>
      <c r="P47" s="26"/>
      <c r="Q47" s="5"/>
      <c r="R47" s="5"/>
      <c r="S47" s="14"/>
      <c r="T47" s="25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48">
    <mergeCell ref="L28:S28"/>
    <mergeCell ref="L27:T27"/>
    <mergeCell ref="B38:D38"/>
    <mergeCell ref="L38:N38"/>
    <mergeCell ref="B41:D41"/>
    <mergeCell ref="L41:N41"/>
    <mergeCell ref="B29:J29"/>
    <mergeCell ref="L29:T29"/>
    <mergeCell ref="B31:D31"/>
    <mergeCell ref="L31:N31"/>
    <mergeCell ref="B32:D32"/>
    <mergeCell ref="L32:N32"/>
    <mergeCell ref="B33:D33"/>
    <mergeCell ref="L37:N37"/>
    <mergeCell ref="B36:D36"/>
    <mergeCell ref="B35:D35"/>
    <mergeCell ref="B10:D10"/>
    <mergeCell ref="B11:D11"/>
    <mergeCell ref="B12:D12"/>
    <mergeCell ref="L15:N15"/>
    <mergeCell ref="B15:D15"/>
    <mergeCell ref="L11:N11"/>
    <mergeCell ref="L12:N12"/>
    <mergeCell ref="L10:N10"/>
    <mergeCell ref="B26:J26"/>
    <mergeCell ref="B27:J27"/>
    <mergeCell ref="L26:T26"/>
    <mergeCell ref="P18:R18"/>
    <mergeCell ref="P19:R19"/>
    <mergeCell ref="L20:M20"/>
    <mergeCell ref="B37:D37"/>
    <mergeCell ref="B30:D30"/>
    <mergeCell ref="L30:N30"/>
    <mergeCell ref="L33:N33"/>
    <mergeCell ref="B34:D34"/>
    <mergeCell ref="L34:N34"/>
    <mergeCell ref="L35:N35"/>
    <mergeCell ref="L36:N36"/>
    <mergeCell ref="B4:J4"/>
    <mergeCell ref="B5:J5"/>
    <mergeCell ref="L4:T4"/>
    <mergeCell ref="L5:T5"/>
    <mergeCell ref="B9:D9"/>
    <mergeCell ref="L9:N9"/>
    <mergeCell ref="B8:D8"/>
    <mergeCell ref="L8:N8"/>
    <mergeCell ref="B7:J7"/>
    <mergeCell ref="L7:T7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7" pageOrder="overThenDown" orientation="landscape" useFirstPageNumber="1" r:id="rId1"/>
  <headerFooter alignWithMargins="0">
    <oddFooter>&amp;L&amp;8 &amp;G CERPEG 2020 | Co-Intervention Maths &amp;CLA FACTURATION
&amp;A&amp;R&amp;8&amp;P</oddFooter>
  </headerFooter>
  <ignoredErrors>
    <ignoredError sqref="B17:B1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B46F-26A4-4F54-987E-66CEB85A094C}">
  <sheetPr>
    <tabColor theme="5" tint="-0.249977111117893"/>
    <pageSetUpPr fitToPage="1"/>
  </sheetPr>
  <dimension ref="B3:AMN1048537"/>
  <sheetViews>
    <sheetView showGridLines="0" view="pageBreakPreview" topLeftCell="A16" zoomScale="86" zoomScaleNormal="100" zoomScaleSheetLayoutView="86" workbookViewId="0">
      <selection activeCell="L46" sqref="L46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9" style="1" customWidth="1"/>
    <col min="4" max="4" width="11.8984375" style="1" customWidth="1"/>
    <col min="5" max="5" width="8.59765625" style="1" customWidth="1"/>
    <col min="6" max="6" width="7.796875" style="1" customWidth="1"/>
    <col min="7" max="7" width="8.69921875" style="1" customWidth="1"/>
    <col min="8" max="8" width="12.5" style="1" customWidth="1"/>
    <col min="9" max="9" width="12.59765625" style="1" customWidth="1"/>
    <col min="10" max="10" width="2.09765625" style="1" customWidth="1"/>
    <col min="11" max="11" width="1.296875" style="2" customWidth="1"/>
    <col min="12" max="12" width="13" style="1" customWidth="1"/>
    <col min="13" max="13" width="9.296875" style="1" customWidth="1"/>
    <col min="14" max="14" width="11.898437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2.09765625" style="1" customWidth="1"/>
    <col min="21" max="21" width="16.69921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4" customFormat="1" ht="32.4" customHeight="1" x14ac:dyDescent="0.35">
      <c r="B3" s="31" t="s">
        <v>13</v>
      </c>
      <c r="C3" s="31"/>
      <c r="D3" s="31"/>
      <c r="E3" s="31"/>
      <c r="F3" s="31"/>
      <c r="G3" s="89" t="s">
        <v>50</v>
      </c>
      <c r="H3" s="31"/>
      <c r="I3" s="32"/>
      <c r="J3" s="96"/>
      <c r="L3" s="31" t="s">
        <v>14</v>
      </c>
      <c r="M3" s="31"/>
      <c r="N3" s="31"/>
      <c r="O3" s="31"/>
      <c r="P3" s="31"/>
      <c r="Q3" s="89" t="s">
        <v>51</v>
      </c>
      <c r="R3" s="31"/>
      <c r="S3" s="32"/>
      <c r="T3" s="96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  <c r="TW3" s="33"/>
      <c r="TX3" s="33"/>
      <c r="TY3" s="33"/>
      <c r="TZ3" s="33"/>
      <c r="UA3" s="33"/>
      <c r="UB3" s="33"/>
      <c r="UC3" s="33"/>
      <c r="UD3" s="33"/>
      <c r="UE3" s="33"/>
      <c r="UF3" s="33"/>
      <c r="UG3" s="33"/>
      <c r="UH3" s="33"/>
      <c r="UI3" s="33"/>
      <c r="UJ3" s="33"/>
      <c r="UK3" s="33"/>
      <c r="UL3" s="33"/>
      <c r="UM3" s="33"/>
      <c r="UN3" s="33"/>
      <c r="UO3" s="33"/>
      <c r="UP3" s="33"/>
      <c r="UQ3" s="33"/>
      <c r="UR3" s="33"/>
      <c r="US3" s="33"/>
      <c r="UT3" s="33"/>
      <c r="UU3" s="33"/>
      <c r="UV3" s="33"/>
      <c r="UW3" s="33"/>
      <c r="UX3" s="33"/>
      <c r="UY3" s="33"/>
      <c r="UZ3" s="33"/>
      <c r="VA3" s="33"/>
      <c r="VB3" s="33"/>
      <c r="VC3" s="33"/>
      <c r="VD3" s="33"/>
      <c r="VE3" s="33"/>
      <c r="VF3" s="33"/>
      <c r="VG3" s="33"/>
      <c r="VH3" s="33"/>
      <c r="VI3" s="33"/>
      <c r="VJ3" s="33"/>
      <c r="VK3" s="33"/>
      <c r="VL3" s="33"/>
      <c r="VM3" s="33"/>
      <c r="VN3" s="33"/>
      <c r="VO3" s="33"/>
      <c r="VP3" s="33"/>
      <c r="VQ3" s="33"/>
      <c r="VR3" s="33"/>
      <c r="VS3" s="33"/>
      <c r="VT3" s="33"/>
      <c r="VU3" s="33"/>
      <c r="VV3" s="33"/>
      <c r="VW3" s="33"/>
      <c r="VX3" s="33"/>
      <c r="VY3" s="33"/>
      <c r="VZ3" s="33"/>
      <c r="WA3" s="33"/>
      <c r="WB3" s="33"/>
      <c r="WC3" s="33"/>
      <c r="WD3" s="33"/>
      <c r="WE3" s="33"/>
      <c r="WF3" s="33"/>
      <c r="WG3" s="33"/>
      <c r="WH3" s="33"/>
      <c r="WI3" s="33"/>
      <c r="WJ3" s="33"/>
      <c r="WK3" s="33"/>
      <c r="WL3" s="33"/>
      <c r="WM3" s="33"/>
      <c r="WN3" s="33"/>
      <c r="WO3" s="33"/>
      <c r="WP3" s="33"/>
      <c r="WQ3" s="33"/>
      <c r="WR3" s="33"/>
      <c r="WS3" s="33"/>
      <c r="WT3" s="33"/>
      <c r="WU3" s="33"/>
      <c r="WV3" s="33"/>
      <c r="WW3" s="33"/>
      <c r="WX3" s="33"/>
      <c r="WY3" s="33"/>
      <c r="WZ3" s="33"/>
      <c r="XA3" s="33"/>
      <c r="XB3" s="33"/>
      <c r="XC3" s="33"/>
      <c r="XD3" s="33"/>
      <c r="XE3" s="33"/>
      <c r="XF3" s="33"/>
      <c r="XG3" s="33"/>
      <c r="XH3" s="33"/>
      <c r="XI3" s="33"/>
      <c r="XJ3" s="33"/>
      <c r="XK3" s="33"/>
      <c r="XL3" s="33"/>
      <c r="XM3" s="33"/>
      <c r="XN3" s="33"/>
      <c r="XO3" s="33"/>
      <c r="XP3" s="33"/>
      <c r="XQ3" s="33"/>
      <c r="XR3" s="33"/>
      <c r="XS3" s="33"/>
      <c r="XT3" s="33"/>
      <c r="XU3" s="33"/>
      <c r="XV3" s="33"/>
      <c r="XW3" s="33"/>
      <c r="XX3" s="33"/>
      <c r="XY3" s="33"/>
      <c r="XZ3" s="33"/>
      <c r="YA3" s="33"/>
      <c r="YB3" s="33"/>
      <c r="YC3" s="33"/>
      <c r="YD3" s="33"/>
      <c r="YE3" s="33"/>
      <c r="YF3" s="33"/>
      <c r="YG3" s="33"/>
      <c r="YH3" s="33"/>
      <c r="YI3" s="33"/>
      <c r="YJ3" s="33"/>
      <c r="YK3" s="33"/>
      <c r="YL3" s="33"/>
      <c r="YM3" s="33"/>
      <c r="YN3" s="33"/>
      <c r="YO3" s="33"/>
      <c r="YP3" s="33"/>
      <c r="YQ3" s="33"/>
      <c r="YR3" s="33"/>
      <c r="YS3" s="33"/>
      <c r="YT3" s="33"/>
      <c r="YU3" s="33"/>
      <c r="YV3" s="33"/>
      <c r="YW3" s="33"/>
      <c r="YX3" s="33"/>
      <c r="YY3" s="33"/>
      <c r="YZ3" s="33"/>
      <c r="ZA3" s="33"/>
      <c r="ZB3" s="33"/>
      <c r="ZC3" s="33"/>
      <c r="ZD3" s="33"/>
      <c r="ZE3" s="33"/>
      <c r="ZF3" s="33"/>
      <c r="ZG3" s="33"/>
      <c r="ZH3" s="33"/>
      <c r="ZI3" s="33"/>
      <c r="ZJ3" s="33"/>
      <c r="ZK3" s="33"/>
      <c r="ZL3" s="33"/>
      <c r="ZM3" s="33"/>
      <c r="ZN3" s="33"/>
      <c r="ZO3" s="33"/>
      <c r="ZP3" s="33"/>
      <c r="ZQ3" s="33"/>
      <c r="ZR3" s="33"/>
      <c r="ZS3" s="33"/>
      <c r="ZT3" s="33"/>
      <c r="ZU3" s="33"/>
      <c r="ZV3" s="33"/>
      <c r="ZW3" s="33"/>
      <c r="ZX3" s="33"/>
      <c r="ZY3" s="33"/>
      <c r="ZZ3" s="33"/>
      <c r="AAA3" s="33"/>
      <c r="AAB3" s="33"/>
      <c r="AAC3" s="33"/>
      <c r="AAD3" s="33"/>
      <c r="AAE3" s="33"/>
      <c r="AAF3" s="33"/>
      <c r="AAG3" s="33"/>
      <c r="AAH3" s="33"/>
      <c r="AAI3" s="33"/>
      <c r="AAJ3" s="33"/>
      <c r="AAK3" s="33"/>
      <c r="AAL3" s="33"/>
      <c r="AAM3" s="33"/>
      <c r="AAN3" s="33"/>
      <c r="AAO3" s="33"/>
      <c r="AAP3" s="33"/>
      <c r="AAQ3" s="33"/>
      <c r="AAR3" s="33"/>
      <c r="AAS3" s="33"/>
      <c r="AAT3" s="33"/>
      <c r="AAU3" s="33"/>
      <c r="AAV3" s="33"/>
      <c r="AAW3" s="33"/>
      <c r="AAX3" s="33"/>
      <c r="AAY3" s="33"/>
      <c r="AAZ3" s="33"/>
      <c r="ABA3" s="33"/>
      <c r="ABB3" s="33"/>
      <c r="ABC3" s="33"/>
      <c r="ABD3" s="33"/>
      <c r="ABE3" s="33"/>
      <c r="ABF3" s="33"/>
      <c r="ABG3" s="33"/>
      <c r="ABH3" s="33"/>
      <c r="ABI3" s="33"/>
      <c r="ABJ3" s="33"/>
      <c r="ABK3" s="33"/>
      <c r="ABL3" s="33"/>
      <c r="ABM3" s="33"/>
      <c r="ABN3" s="33"/>
      <c r="ABO3" s="33"/>
      <c r="ABP3" s="33"/>
      <c r="ABQ3" s="33"/>
      <c r="ABR3" s="33"/>
      <c r="ABS3" s="33"/>
      <c r="ABT3" s="33"/>
      <c r="ABU3" s="33"/>
      <c r="ABV3" s="33"/>
      <c r="ABW3" s="33"/>
      <c r="ABX3" s="33"/>
      <c r="ABY3" s="33"/>
      <c r="ABZ3" s="33"/>
      <c r="ACA3" s="33"/>
      <c r="ACB3" s="33"/>
      <c r="ACC3" s="33"/>
      <c r="ACD3" s="33"/>
      <c r="ACE3" s="33"/>
      <c r="ACF3" s="33"/>
      <c r="ACG3" s="33"/>
      <c r="ACH3" s="33"/>
      <c r="ACI3" s="33"/>
      <c r="ACJ3" s="33"/>
      <c r="ACK3" s="33"/>
      <c r="ACL3" s="33"/>
      <c r="ACM3" s="33"/>
      <c r="ACN3" s="33"/>
      <c r="ACO3" s="33"/>
      <c r="ACP3" s="33"/>
      <c r="ACQ3" s="33"/>
      <c r="ACR3" s="33"/>
      <c r="ACS3" s="33"/>
      <c r="ACT3" s="33"/>
      <c r="ACU3" s="33"/>
      <c r="ACV3" s="33"/>
      <c r="ACW3" s="33"/>
      <c r="ACX3" s="33"/>
      <c r="ACY3" s="33"/>
      <c r="ACZ3" s="33"/>
      <c r="ADA3" s="33"/>
      <c r="ADB3" s="33"/>
      <c r="ADC3" s="33"/>
      <c r="ADD3" s="33"/>
      <c r="ADE3" s="33"/>
      <c r="ADF3" s="33"/>
      <c r="ADG3" s="33"/>
      <c r="ADH3" s="33"/>
      <c r="ADI3" s="33"/>
      <c r="ADJ3" s="33"/>
      <c r="ADK3" s="33"/>
      <c r="ADL3" s="33"/>
      <c r="ADM3" s="33"/>
      <c r="ADN3" s="33"/>
      <c r="ADO3" s="33"/>
      <c r="ADP3" s="33"/>
      <c r="ADQ3" s="33"/>
      <c r="ADR3" s="33"/>
      <c r="ADS3" s="33"/>
      <c r="ADT3" s="33"/>
      <c r="ADU3" s="33"/>
      <c r="ADV3" s="33"/>
      <c r="ADW3" s="33"/>
      <c r="ADX3" s="33"/>
      <c r="ADY3" s="33"/>
      <c r="ADZ3" s="33"/>
      <c r="AEA3" s="33"/>
      <c r="AEB3" s="33"/>
      <c r="AEC3" s="33"/>
      <c r="AED3" s="33"/>
      <c r="AEE3" s="33"/>
      <c r="AEF3" s="33"/>
      <c r="AEG3" s="33"/>
      <c r="AEH3" s="33"/>
      <c r="AEI3" s="33"/>
      <c r="AEJ3" s="33"/>
      <c r="AEK3" s="33"/>
      <c r="AEL3" s="33"/>
      <c r="AEM3" s="33"/>
      <c r="AEN3" s="33"/>
      <c r="AEO3" s="33"/>
      <c r="AEP3" s="33"/>
      <c r="AEQ3" s="33"/>
      <c r="AER3" s="33"/>
      <c r="AES3" s="33"/>
      <c r="AET3" s="33"/>
      <c r="AEU3" s="33"/>
      <c r="AEV3" s="33"/>
      <c r="AEW3" s="33"/>
      <c r="AEX3" s="33"/>
      <c r="AEY3" s="33"/>
      <c r="AEZ3" s="33"/>
      <c r="AFA3" s="33"/>
      <c r="AFB3" s="33"/>
      <c r="AFC3" s="33"/>
      <c r="AFD3" s="33"/>
      <c r="AFE3" s="33"/>
      <c r="AFF3" s="33"/>
      <c r="AFG3" s="33"/>
      <c r="AFH3" s="33"/>
      <c r="AFI3" s="33"/>
      <c r="AFJ3" s="33"/>
      <c r="AFK3" s="33"/>
      <c r="AFL3" s="33"/>
      <c r="AFM3" s="33"/>
      <c r="AFN3" s="33"/>
      <c r="AFO3" s="33"/>
      <c r="AFP3" s="33"/>
      <c r="AFQ3" s="33"/>
      <c r="AFR3" s="33"/>
      <c r="AFS3" s="33"/>
      <c r="AFT3" s="33"/>
      <c r="AFU3" s="33"/>
      <c r="AFV3" s="33"/>
      <c r="AFW3" s="33"/>
      <c r="AFX3" s="33"/>
      <c r="AFY3" s="33"/>
      <c r="AFZ3" s="33"/>
      <c r="AGA3" s="33"/>
      <c r="AGB3" s="33"/>
      <c r="AGC3" s="33"/>
      <c r="AGD3" s="33"/>
      <c r="AGE3" s="33"/>
      <c r="AGF3" s="33"/>
      <c r="AGG3" s="33"/>
      <c r="AGH3" s="33"/>
      <c r="AGI3" s="33"/>
      <c r="AGJ3" s="33"/>
      <c r="AGK3" s="33"/>
      <c r="AGL3" s="33"/>
      <c r="AGM3" s="33"/>
      <c r="AGN3" s="33"/>
      <c r="AGO3" s="33"/>
      <c r="AGP3" s="33"/>
      <c r="AGQ3" s="33"/>
      <c r="AGR3" s="33"/>
      <c r="AGS3" s="33"/>
      <c r="AGT3" s="33"/>
      <c r="AGU3" s="33"/>
      <c r="AGV3" s="33"/>
      <c r="AGW3" s="33"/>
      <c r="AGX3" s="33"/>
      <c r="AGY3" s="33"/>
      <c r="AGZ3" s="33"/>
      <c r="AHA3" s="33"/>
      <c r="AHB3" s="33"/>
      <c r="AHC3" s="33"/>
      <c r="AHD3" s="33"/>
      <c r="AHE3" s="33"/>
      <c r="AHF3" s="33"/>
      <c r="AHG3" s="33"/>
      <c r="AHH3" s="33"/>
      <c r="AHI3" s="33"/>
      <c r="AHJ3" s="33"/>
      <c r="AHK3" s="33"/>
      <c r="AHL3" s="33"/>
      <c r="AHM3" s="33"/>
      <c r="AHN3" s="33"/>
      <c r="AHO3" s="33"/>
      <c r="AHP3" s="33"/>
      <c r="AHQ3" s="33"/>
      <c r="AHR3" s="33"/>
      <c r="AHS3" s="33"/>
      <c r="AHT3" s="33"/>
      <c r="AHU3" s="33"/>
      <c r="AHV3" s="33"/>
      <c r="AHW3" s="33"/>
      <c r="AHX3" s="33"/>
      <c r="AHY3" s="33"/>
      <c r="AHZ3" s="33"/>
      <c r="AIA3" s="33"/>
      <c r="AIB3" s="33"/>
      <c r="AIC3" s="33"/>
      <c r="AID3" s="33"/>
      <c r="AIE3" s="33"/>
      <c r="AIF3" s="33"/>
      <c r="AIG3" s="33"/>
      <c r="AIH3" s="33"/>
      <c r="AII3" s="33"/>
      <c r="AIJ3" s="33"/>
      <c r="AIK3" s="33"/>
      <c r="AIL3" s="33"/>
      <c r="AIM3" s="33"/>
      <c r="AIN3" s="33"/>
      <c r="AIO3" s="33"/>
      <c r="AIP3" s="33"/>
      <c r="AIQ3" s="33"/>
      <c r="AIR3" s="33"/>
      <c r="AIS3" s="33"/>
      <c r="AIT3" s="33"/>
      <c r="AIU3" s="33"/>
      <c r="AIV3" s="33"/>
      <c r="AIW3" s="33"/>
      <c r="AIX3" s="33"/>
      <c r="AIY3" s="33"/>
      <c r="AIZ3" s="33"/>
      <c r="AJA3" s="33"/>
      <c r="AJB3" s="33"/>
      <c r="AJC3" s="33"/>
      <c r="AJD3" s="33"/>
      <c r="AJE3" s="33"/>
      <c r="AJF3" s="33"/>
      <c r="AJG3" s="33"/>
      <c r="AJH3" s="33"/>
      <c r="AJI3" s="33"/>
      <c r="AJJ3" s="33"/>
      <c r="AJK3" s="33"/>
      <c r="AJL3" s="33"/>
      <c r="AJM3" s="33"/>
      <c r="AJN3" s="33"/>
      <c r="AJO3" s="33"/>
      <c r="AJP3" s="33"/>
      <c r="AJQ3" s="33"/>
      <c r="AJR3" s="33"/>
      <c r="AJS3" s="33"/>
      <c r="AJT3" s="33"/>
      <c r="AJU3" s="33"/>
      <c r="AJV3" s="33"/>
      <c r="AJW3" s="33"/>
      <c r="AJX3" s="33"/>
      <c r="AJY3" s="33"/>
      <c r="AJZ3" s="33"/>
      <c r="AKA3" s="33"/>
      <c r="AKB3" s="33"/>
      <c r="AKC3" s="33"/>
      <c r="AKD3" s="33"/>
      <c r="AKE3" s="33"/>
      <c r="AKF3" s="33"/>
      <c r="AKG3" s="33"/>
      <c r="AKH3" s="33"/>
      <c r="AKI3" s="33"/>
      <c r="AKJ3" s="33"/>
      <c r="AKK3" s="33"/>
      <c r="AKL3" s="33"/>
      <c r="AKM3" s="33"/>
      <c r="AKN3" s="33"/>
      <c r="AKO3" s="33"/>
      <c r="AKP3" s="33"/>
      <c r="AKQ3" s="33"/>
      <c r="AKR3" s="33"/>
      <c r="AKS3" s="33"/>
      <c r="AKT3" s="33"/>
      <c r="AKU3" s="33"/>
      <c r="AKV3" s="33"/>
      <c r="AKW3" s="33"/>
      <c r="AKX3" s="33"/>
      <c r="AKY3" s="33"/>
      <c r="AKZ3" s="33"/>
      <c r="ALA3" s="33"/>
      <c r="ALB3" s="33"/>
      <c r="ALC3" s="33"/>
      <c r="ALD3" s="33"/>
      <c r="ALE3" s="33"/>
      <c r="ALF3" s="33"/>
      <c r="ALG3" s="33"/>
      <c r="ALH3" s="33"/>
      <c r="ALI3" s="33"/>
      <c r="ALJ3" s="33"/>
      <c r="ALK3" s="33"/>
      <c r="ALL3" s="33"/>
      <c r="ALM3" s="33"/>
      <c r="ALN3" s="33"/>
      <c r="ALO3" s="33"/>
      <c r="ALP3" s="33"/>
      <c r="ALQ3" s="33"/>
      <c r="ALR3" s="33"/>
      <c r="ALS3" s="33"/>
      <c r="ALT3" s="33"/>
      <c r="ALU3" s="33"/>
      <c r="ALV3" s="33"/>
      <c r="ALW3" s="33"/>
      <c r="ALX3" s="33"/>
      <c r="ALY3" s="33"/>
      <c r="ALZ3" s="33"/>
      <c r="AMA3" s="33"/>
      <c r="AMB3" s="33"/>
      <c r="AMC3" s="33"/>
      <c r="AMD3" s="33"/>
      <c r="AME3" s="33"/>
      <c r="AMF3" s="33"/>
      <c r="AMG3" s="33"/>
      <c r="AMH3" s="33"/>
      <c r="AMI3" s="33"/>
      <c r="AMJ3" s="33"/>
      <c r="AMK3" s="33"/>
      <c r="AML3" s="33"/>
      <c r="AMM3" s="33"/>
      <c r="AMN3" s="33"/>
    </row>
    <row r="4" spans="2:1028" ht="16.95" customHeight="1" x14ac:dyDescent="0.3">
      <c r="B4" s="172" t="s">
        <v>0</v>
      </c>
      <c r="C4" s="172"/>
      <c r="D4" s="172"/>
      <c r="E4" s="172"/>
      <c r="F4" s="172"/>
      <c r="G4" s="172"/>
      <c r="H4" s="172"/>
      <c r="I4" s="172"/>
      <c r="L4" s="172" t="s">
        <v>0</v>
      </c>
      <c r="M4" s="172"/>
      <c r="N4" s="172"/>
      <c r="O4" s="172"/>
      <c r="P4" s="172"/>
      <c r="Q4" s="172"/>
      <c r="R4" s="172"/>
      <c r="S4" s="172"/>
    </row>
    <row r="5" spans="2:1028" ht="31.8" customHeight="1" x14ac:dyDescent="0.3">
      <c r="B5" s="176" t="s">
        <v>65</v>
      </c>
      <c r="C5" s="177"/>
      <c r="D5" s="177"/>
      <c r="E5" s="177"/>
      <c r="F5" s="177"/>
      <c r="G5" s="177"/>
      <c r="H5" s="177"/>
      <c r="I5" s="178"/>
      <c r="L5" s="176" t="s">
        <v>66</v>
      </c>
      <c r="M5" s="177"/>
      <c r="N5" s="177"/>
      <c r="O5" s="177"/>
      <c r="P5" s="177"/>
      <c r="Q5" s="177"/>
      <c r="R5" s="177"/>
      <c r="S5" s="178"/>
    </row>
    <row r="7" spans="2:1028" ht="16.95" customHeight="1" x14ac:dyDescent="0.3">
      <c r="B7" s="172" t="s">
        <v>1</v>
      </c>
      <c r="C7" s="172"/>
      <c r="D7" s="172"/>
      <c r="E7" s="172"/>
      <c r="F7" s="172"/>
      <c r="G7" s="172"/>
      <c r="H7" s="172"/>
      <c r="I7" s="172"/>
      <c r="L7" s="172" t="s">
        <v>1</v>
      </c>
      <c r="M7" s="172"/>
      <c r="N7" s="172"/>
      <c r="O7" s="172"/>
      <c r="P7" s="172"/>
      <c r="Q7" s="172"/>
      <c r="R7" s="172"/>
      <c r="S7" s="172"/>
    </row>
    <row r="8" spans="2:1028" s="9" customFormat="1" ht="41.4" customHeight="1" x14ac:dyDescent="0.3">
      <c r="B8" s="173" t="s">
        <v>2</v>
      </c>
      <c r="C8" s="174"/>
      <c r="D8" s="175"/>
      <c r="E8" s="28" t="s">
        <v>3</v>
      </c>
      <c r="F8" s="8" t="s">
        <v>4</v>
      </c>
      <c r="G8" s="7" t="s">
        <v>5</v>
      </c>
      <c r="H8" s="8" t="s">
        <v>20</v>
      </c>
      <c r="I8" s="99" t="s">
        <v>6</v>
      </c>
      <c r="J8" s="111" t="s">
        <v>10</v>
      </c>
      <c r="L8" s="173" t="s">
        <v>2</v>
      </c>
      <c r="M8" s="174"/>
      <c r="N8" s="175"/>
      <c r="O8" s="28" t="s">
        <v>3</v>
      </c>
      <c r="P8" s="8" t="s">
        <v>4</v>
      </c>
      <c r="Q8" s="7" t="s">
        <v>5</v>
      </c>
      <c r="R8" s="8" t="s">
        <v>20</v>
      </c>
      <c r="S8" s="8" t="s">
        <v>6</v>
      </c>
      <c r="T8" s="111" t="s">
        <v>10</v>
      </c>
    </row>
    <row r="9" spans="2:1028" s="9" customFormat="1" ht="19.95" customHeight="1" x14ac:dyDescent="0.3">
      <c r="B9" s="153" t="s">
        <v>16</v>
      </c>
      <c r="C9" s="153"/>
      <c r="D9" s="153"/>
      <c r="E9" s="39">
        <v>30</v>
      </c>
      <c r="F9" s="29">
        <v>2.46</v>
      </c>
      <c r="G9" s="55"/>
      <c r="H9" s="181">
        <f>F9*(1-G9)</f>
        <v>2.46</v>
      </c>
      <c r="I9" s="57">
        <f>E9*H9</f>
        <v>73.8</v>
      </c>
      <c r="J9" s="113">
        <v>1</v>
      </c>
      <c r="L9" s="154" t="s">
        <v>26</v>
      </c>
      <c r="M9" s="155"/>
      <c r="N9" s="156"/>
      <c r="O9" s="7">
        <v>60</v>
      </c>
      <c r="P9" s="29">
        <v>23.7</v>
      </c>
      <c r="Q9" s="55">
        <v>0.1</v>
      </c>
      <c r="R9" s="181">
        <f>P9*(1-Q9)</f>
        <v>21.33</v>
      </c>
      <c r="S9" s="57">
        <f>O9*R9</f>
        <v>1279.8</v>
      </c>
      <c r="T9" s="113">
        <v>2</v>
      </c>
    </row>
    <row r="10" spans="2:1028" s="9" customFormat="1" ht="19.95" customHeight="1" x14ac:dyDescent="0.3">
      <c r="B10" s="153" t="s">
        <v>15</v>
      </c>
      <c r="C10" s="153"/>
      <c r="D10" s="153"/>
      <c r="E10" s="39">
        <v>35</v>
      </c>
      <c r="F10" s="29">
        <v>2.46</v>
      </c>
      <c r="G10" s="55"/>
      <c r="H10" s="181">
        <f t="shared" ref="H10:H12" si="0">F10*(1-G10)</f>
        <v>2.46</v>
      </c>
      <c r="I10" s="57">
        <f t="shared" ref="I10:I12" si="1">E10*H10</f>
        <v>86.1</v>
      </c>
      <c r="J10" s="113">
        <v>1</v>
      </c>
      <c r="L10" s="154" t="s">
        <v>27</v>
      </c>
      <c r="M10" s="155"/>
      <c r="N10" s="156"/>
      <c r="O10" s="7">
        <v>35</v>
      </c>
      <c r="P10" s="29">
        <v>26.66</v>
      </c>
      <c r="Q10" s="55">
        <v>0.06</v>
      </c>
      <c r="R10" s="181">
        <f t="shared" ref="R10:R12" si="2">P10*(1-Q10)</f>
        <v>25.060399999999998</v>
      </c>
      <c r="S10" s="57">
        <f t="shared" ref="S10:S12" si="3">O10*R10</f>
        <v>877.11399999999992</v>
      </c>
      <c r="T10" s="113">
        <v>2</v>
      </c>
      <c r="U10" s="140"/>
    </row>
    <row r="11" spans="2:1028" s="1" customFormat="1" ht="19.95" customHeight="1" x14ac:dyDescent="0.25">
      <c r="B11" s="160" t="s">
        <v>17</v>
      </c>
      <c r="C11" s="160"/>
      <c r="D11" s="160"/>
      <c r="E11" s="40">
        <v>18</v>
      </c>
      <c r="F11" s="30">
        <v>26.9</v>
      </c>
      <c r="G11" s="55">
        <v>0.12</v>
      </c>
      <c r="H11" s="181">
        <f t="shared" si="0"/>
        <v>23.672000000000001</v>
      </c>
      <c r="I11" s="57">
        <f t="shared" si="1"/>
        <v>426.096</v>
      </c>
      <c r="J11" s="112">
        <v>2</v>
      </c>
      <c r="L11" s="164" t="s">
        <v>21</v>
      </c>
      <c r="M11" s="165"/>
      <c r="N11" s="170"/>
      <c r="O11" s="11">
        <v>150</v>
      </c>
      <c r="P11" s="30">
        <v>4.5999999999999996</v>
      </c>
      <c r="Q11" s="55">
        <v>0.2</v>
      </c>
      <c r="R11" s="181">
        <f t="shared" si="2"/>
        <v>3.6799999999999997</v>
      </c>
      <c r="S11" s="57">
        <f t="shared" si="3"/>
        <v>552</v>
      </c>
      <c r="T11" s="112">
        <v>1</v>
      </c>
    </row>
    <row r="12" spans="2:1028" s="1" customFormat="1" ht="19.95" customHeight="1" x14ac:dyDescent="0.3">
      <c r="B12" s="160" t="s">
        <v>18</v>
      </c>
      <c r="C12" s="160"/>
      <c r="D12" s="160"/>
      <c r="E12" s="41">
        <v>20</v>
      </c>
      <c r="F12" s="30">
        <v>28.9</v>
      </c>
      <c r="G12" s="55">
        <v>0.08</v>
      </c>
      <c r="H12" s="181">
        <f t="shared" si="0"/>
        <v>26.588000000000001</v>
      </c>
      <c r="I12" s="57">
        <f t="shared" si="1"/>
        <v>531.76</v>
      </c>
      <c r="J12" s="112">
        <v>2</v>
      </c>
      <c r="L12" s="164" t="s">
        <v>22</v>
      </c>
      <c r="M12" s="165"/>
      <c r="N12" s="170"/>
      <c r="O12" s="11">
        <v>90</v>
      </c>
      <c r="P12" s="30">
        <v>9.06</v>
      </c>
      <c r="Q12" s="55"/>
      <c r="R12" s="181">
        <f t="shared" si="2"/>
        <v>9.06</v>
      </c>
      <c r="S12" s="57">
        <f t="shared" si="3"/>
        <v>815.40000000000009</v>
      </c>
      <c r="T12" s="112">
        <v>1</v>
      </c>
      <c r="U12" s="140"/>
      <c r="V12" s="84"/>
    </row>
    <row r="13" spans="2:1028" s="1" customFormat="1" ht="19.95" customHeight="1" x14ac:dyDescent="0.25">
      <c r="B13" s="42"/>
      <c r="C13" s="23"/>
      <c r="D13" s="23"/>
      <c r="E13" s="35"/>
      <c r="F13" s="36" t="s">
        <v>7</v>
      </c>
      <c r="G13" s="4"/>
      <c r="H13" s="13"/>
      <c r="I13" s="52">
        <f>SUM(I7:I12)</f>
        <v>1117.7559999999999</v>
      </c>
      <c r="J13" s="25"/>
      <c r="L13" s="42"/>
      <c r="M13" s="23"/>
      <c r="N13" s="23"/>
      <c r="O13" s="35"/>
      <c r="P13" s="36" t="s">
        <v>7</v>
      </c>
      <c r="Q13" s="4"/>
      <c r="R13" s="13"/>
      <c r="S13" s="52">
        <f>SUM(S9:S12)</f>
        <v>3524.3139999999999</v>
      </c>
      <c r="T13" s="25"/>
    </row>
    <row r="14" spans="2:1028" s="1" customFormat="1" ht="19.95" customHeight="1" x14ac:dyDescent="0.25">
      <c r="B14" s="15"/>
      <c r="C14" s="22"/>
      <c r="D14" s="22"/>
      <c r="E14" s="22"/>
      <c r="F14" s="36" t="s">
        <v>28</v>
      </c>
      <c r="G14" s="4"/>
      <c r="H14" s="53">
        <v>0.1</v>
      </c>
      <c r="I14" s="52">
        <f>I13*H14</f>
        <v>111.7756</v>
      </c>
      <c r="J14" s="25"/>
      <c r="L14" s="15"/>
      <c r="M14" s="22"/>
      <c r="N14" s="22"/>
      <c r="O14" s="22"/>
      <c r="P14" s="36" t="s">
        <v>28</v>
      </c>
      <c r="Q14" s="4"/>
      <c r="R14" s="16"/>
      <c r="S14" s="52">
        <f>S13*R14</f>
        <v>0</v>
      </c>
      <c r="T14" s="25"/>
    </row>
    <row r="15" spans="2:1028" s="1" customFormat="1" ht="19.95" customHeight="1" x14ac:dyDescent="0.25">
      <c r="B15" s="43" t="s">
        <v>23</v>
      </c>
      <c r="C15" s="44"/>
      <c r="D15" s="45"/>
      <c r="E15" s="22"/>
      <c r="F15" s="36" t="s">
        <v>19</v>
      </c>
      <c r="G15" s="4"/>
      <c r="H15" s="18"/>
      <c r="I15" s="52">
        <f>I13-I14</f>
        <v>1005.9803999999999</v>
      </c>
      <c r="J15" s="25"/>
      <c r="L15" s="43" t="s">
        <v>23</v>
      </c>
      <c r="M15" s="44"/>
      <c r="N15" s="45"/>
      <c r="O15" s="22"/>
      <c r="P15" s="36" t="s">
        <v>19</v>
      </c>
      <c r="Q15" s="4"/>
      <c r="R15" s="18"/>
      <c r="S15" s="52">
        <f>S13-S14</f>
        <v>3524.3139999999999</v>
      </c>
      <c r="T15" s="25"/>
    </row>
    <row r="16" spans="2:1028" s="1" customFormat="1" ht="19.95" customHeight="1" x14ac:dyDescent="0.25">
      <c r="B16" s="49" t="s">
        <v>24</v>
      </c>
      <c r="C16" s="81" t="s">
        <v>25</v>
      </c>
      <c r="D16" s="81" t="s">
        <v>10</v>
      </c>
      <c r="E16" s="66"/>
      <c r="F16" s="179" t="s">
        <v>8</v>
      </c>
      <c r="G16" s="180"/>
      <c r="H16" s="137">
        <v>0.02</v>
      </c>
      <c r="I16" s="52">
        <f>I15*H16</f>
        <v>20.119607999999999</v>
      </c>
      <c r="J16" s="25"/>
      <c r="L16" s="49" t="s">
        <v>24</v>
      </c>
      <c r="M16" s="50" t="s">
        <v>25</v>
      </c>
      <c r="N16" s="51" t="s">
        <v>10</v>
      </c>
      <c r="O16" s="22"/>
      <c r="P16" s="36" t="s">
        <v>8</v>
      </c>
      <c r="Q16" s="54" t="s">
        <v>29</v>
      </c>
      <c r="R16" s="127">
        <v>0.01</v>
      </c>
      <c r="S16" s="52">
        <f>S15*R16</f>
        <v>35.243139999999997</v>
      </c>
      <c r="T16" s="25"/>
    </row>
    <row r="17" spans="2:1028" s="1" customFormat="1" ht="19.95" customHeight="1" x14ac:dyDescent="0.25">
      <c r="B17" s="79">
        <f>(I9+I10)*(1-H14)*(1-H16)</f>
        <v>141.0318</v>
      </c>
      <c r="C17" s="73">
        <v>5.5E-2</v>
      </c>
      <c r="D17" s="94">
        <f>B17*C17</f>
        <v>7.7567490000000001</v>
      </c>
      <c r="E17" s="67"/>
      <c r="F17" s="68" t="s">
        <v>9</v>
      </c>
      <c r="G17" s="4"/>
      <c r="H17" s="18"/>
      <c r="I17" s="52">
        <f>I15-I16</f>
        <v>985.86079199999995</v>
      </c>
      <c r="J17" s="25"/>
      <c r="L17" s="138">
        <f>(S11+S12)*(1-R14)*(1-R16)</f>
        <v>1353.7260000000001</v>
      </c>
      <c r="M17" s="73">
        <v>5.5E-2</v>
      </c>
      <c r="N17" s="86">
        <f>L17*M17</f>
        <v>74.454930000000004</v>
      </c>
      <c r="O17" s="22"/>
      <c r="P17" s="115" t="s">
        <v>9</v>
      </c>
      <c r="Q17" s="116"/>
      <c r="R17" s="117"/>
      <c r="S17" s="120">
        <f>S15-S16</f>
        <v>3489.0708599999998</v>
      </c>
      <c r="T17" s="25"/>
    </row>
    <row r="18" spans="2:1028" s="1" customFormat="1" ht="19.95" customHeight="1" x14ac:dyDescent="0.25">
      <c r="B18" s="80">
        <f>(I11+I12)*(1-H14)*(1-H16)</f>
        <v>844.82899200000008</v>
      </c>
      <c r="C18" s="82">
        <v>0.2</v>
      </c>
      <c r="D18" s="83">
        <f>B18*C18</f>
        <v>168.96579840000004</v>
      </c>
      <c r="E18" s="66"/>
      <c r="F18" s="66" t="s">
        <v>10</v>
      </c>
      <c r="G18" s="4"/>
      <c r="H18" s="19"/>
      <c r="I18" s="52">
        <f>D17+D18</f>
        <v>176.72254740000005</v>
      </c>
      <c r="J18" s="25"/>
      <c r="L18" s="76">
        <f>(S9+S10)*(1-R14)*(1-R16)</f>
        <v>2135.3448599999997</v>
      </c>
      <c r="M18" s="77">
        <v>0.2</v>
      </c>
      <c r="N18" s="78">
        <f>L18*M18</f>
        <v>427.06897199999997</v>
      </c>
      <c r="O18" s="22"/>
      <c r="P18" s="118" t="s">
        <v>58</v>
      </c>
      <c r="Q18" s="119"/>
      <c r="R18" s="128">
        <v>0.05</v>
      </c>
      <c r="S18" s="122">
        <f>S17*R18</f>
        <v>174.453543</v>
      </c>
      <c r="T18" s="25"/>
    </row>
    <row r="19" spans="2:1028" s="1" customFormat="1" ht="19.95" customHeight="1" x14ac:dyDescent="0.25">
      <c r="B19" s="136">
        <f>SUM(B17:B18)</f>
        <v>985.86079200000006</v>
      </c>
      <c r="C19" s="47"/>
      <c r="D19" s="48"/>
      <c r="E19" s="22"/>
      <c r="F19" s="92" t="s">
        <v>11</v>
      </c>
      <c r="G19" s="93"/>
      <c r="H19" s="21"/>
      <c r="I19" s="60">
        <f>I17+I18</f>
        <v>1162.5833394000001</v>
      </c>
      <c r="J19" s="25"/>
      <c r="L19" s="139">
        <f>S18</f>
        <v>174.453543</v>
      </c>
      <c r="M19" s="77">
        <v>0.2</v>
      </c>
      <c r="N19" s="126">
        <f>L19*M19</f>
        <v>34.890708600000004</v>
      </c>
      <c r="O19" s="22"/>
      <c r="P19" s="160" t="s">
        <v>59</v>
      </c>
      <c r="Q19" s="160"/>
      <c r="R19" s="160"/>
      <c r="S19" s="122">
        <f>S17+S18</f>
        <v>3663.5244029999999</v>
      </c>
      <c r="T19" s="25"/>
    </row>
    <row r="20" spans="2:1028" s="1" customFormat="1" ht="16.95" customHeight="1" x14ac:dyDescent="0.25">
      <c r="B20" s="22"/>
      <c r="C20" s="22"/>
      <c r="D20" s="22"/>
      <c r="E20" s="22"/>
      <c r="F20" s="23"/>
      <c r="G20" s="23"/>
      <c r="H20" s="24"/>
      <c r="I20" s="25"/>
      <c r="J20" s="25"/>
      <c r="L20" s="136">
        <f>SUM(L17:L19)</f>
        <v>3663.5244029999999</v>
      </c>
      <c r="M20" s="22"/>
      <c r="N20" s="125">
        <f>SUM(N17:N19)</f>
        <v>536.41461059999995</v>
      </c>
      <c r="O20" s="22"/>
      <c r="P20" s="37" t="s">
        <v>10</v>
      </c>
      <c r="Q20" s="20"/>
      <c r="R20" s="124"/>
      <c r="S20" s="121">
        <f>N20</f>
        <v>536.41461059999995</v>
      </c>
      <c r="T20" s="25"/>
    </row>
    <row r="21" spans="2:1028" s="1" customFormat="1" ht="28.35" customHeight="1" x14ac:dyDescent="0.25">
      <c r="B21" s="3" t="s">
        <v>12</v>
      </c>
      <c r="C21" s="4"/>
      <c r="D21" s="4"/>
      <c r="E21" s="6"/>
      <c r="F21" s="26"/>
      <c r="G21" s="5"/>
      <c r="H21" s="5"/>
      <c r="I21" s="14"/>
      <c r="J21" s="25"/>
      <c r="L21" s="23"/>
      <c r="M21" s="23"/>
      <c r="N21" s="23"/>
      <c r="O21" s="22"/>
      <c r="P21" s="37" t="s">
        <v>11</v>
      </c>
      <c r="Q21" s="20"/>
      <c r="R21" s="21"/>
      <c r="S21" s="60">
        <f>S17+S20</f>
        <v>4025.4854705999996</v>
      </c>
      <c r="T21" s="25"/>
    </row>
    <row r="22" spans="2:1028" s="1" customFormat="1" ht="28.35" customHeight="1" x14ac:dyDescent="0.25">
      <c r="B22" s="23"/>
      <c r="C22" s="23"/>
      <c r="D22" s="23"/>
      <c r="E22" s="22"/>
      <c r="F22" s="114"/>
      <c r="G22" s="22"/>
      <c r="H22" s="22"/>
      <c r="I22" s="25"/>
      <c r="J22" s="25"/>
      <c r="L22" s="23"/>
      <c r="M22" s="23"/>
      <c r="N22" s="23"/>
      <c r="O22" s="22"/>
      <c r="P22" s="23"/>
      <c r="Q22" s="23"/>
      <c r="R22" s="24"/>
      <c r="S22" s="25"/>
      <c r="T22" s="25"/>
    </row>
    <row r="26" spans="2:1028" s="34" customFormat="1" ht="32.4" customHeight="1" x14ac:dyDescent="0.35">
      <c r="B26" s="31" t="s">
        <v>54</v>
      </c>
      <c r="C26" s="31"/>
      <c r="D26" s="31"/>
      <c r="E26" s="31"/>
      <c r="F26" s="31"/>
      <c r="G26" s="89" t="s">
        <v>52</v>
      </c>
      <c r="H26" s="31"/>
      <c r="I26" s="32"/>
      <c r="J26" s="96"/>
      <c r="L26" s="31" t="s">
        <v>55</v>
      </c>
      <c r="M26" s="31"/>
      <c r="N26" s="31"/>
      <c r="O26" s="31"/>
      <c r="P26" s="31"/>
      <c r="Q26" s="89" t="s">
        <v>53</v>
      </c>
      <c r="R26" s="31"/>
      <c r="S26" s="32"/>
      <c r="T26" s="96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  <c r="ALJ26" s="33"/>
      <c r="ALK26" s="33"/>
      <c r="ALL26" s="33"/>
      <c r="ALM26" s="33"/>
      <c r="ALN26" s="33"/>
      <c r="ALO26" s="33"/>
      <c r="ALP26" s="33"/>
      <c r="ALQ26" s="33"/>
      <c r="ALR26" s="33"/>
      <c r="ALS26" s="33"/>
      <c r="ALT26" s="33"/>
      <c r="ALU26" s="33"/>
      <c r="ALV26" s="33"/>
      <c r="ALW26" s="33"/>
      <c r="ALX26" s="33"/>
      <c r="ALY26" s="33"/>
      <c r="ALZ26" s="33"/>
      <c r="AMA26" s="33"/>
      <c r="AMB26" s="33"/>
      <c r="AMC26" s="33"/>
      <c r="AMD26" s="33"/>
      <c r="AME26" s="33"/>
      <c r="AMF26" s="33"/>
      <c r="AMG26" s="33"/>
      <c r="AMH26" s="33"/>
      <c r="AMI26" s="33"/>
      <c r="AMJ26" s="33"/>
      <c r="AMK26" s="33"/>
      <c r="AML26" s="33"/>
      <c r="AMM26" s="33"/>
      <c r="AMN26" s="33"/>
    </row>
    <row r="27" spans="2:1028" ht="16.95" customHeight="1" x14ac:dyDescent="0.3">
      <c r="B27" s="172" t="s">
        <v>0</v>
      </c>
      <c r="C27" s="172"/>
      <c r="D27" s="172"/>
      <c r="E27" s="172"/>
      <c r="F27" s="172"/>
      <c r="G27" s="172"/>
      <c r="H27" s="172"/>
      <c r="I27" s="172"/>
      <c r="L27" s="172" t="s">
        <v>0</v>
      </c>
      <c r="M27" s="172"/>
      <c r="N27" s="172"/>
      <c r="O27" s="172"/>
      <c r="P27" s="172"/>
      <c r="Q27" s="172"/>
      <c r="R27" s="172"/>
      <c r="S27" s="172"/>
    </row>
    <row r="28" spans="2:1028" s="1" customFormat="1" ht="36" customHeight="1" x14ac:dyDescent="0.25">
      <c r="B28" s="176" t="s">
        <v>63</v>
      </c>
      <c r="C28" s="177"/>
      <c r="D28" s="177"/>
      <c r="E28" s="177"/>
      <c r="F28" s="177"/>
      <c r="G28" s="177"/>
      <c r="H28" s="177"/>
      <c r="I28" s="178"/>
      <c r="L28" s="176" t="s">
        <v>64</v>
      </c>
      <c r="M28" s="177"/>
      <c r="N28" s="177"/>
      <c r="O28" s="177"/>
      <c r="P28" s="177"/>
      <c r="Q28" s="177"/>
      <c r="R28" s="177"/>
      <c r="S28" s="178"/>
    </row>
    <row r="30" spans="2:1028" ht="16.95" customHeight="1" x14ac:dyDescent="0.3">
      <c r="B30" s="172" t="s">
        <v>1</v>
      </c>
      <c r="C30" s="172"/>
      <c r="D30" s="172"/>
      <c r="E30" s="172"/>
      <c r="F30" s="172"/>
      <c r="G30" s="172"/>
      <c r="H30" s="172"/>
      <c r="I30" s="172"/>
      <c r="L30" s="172" t="s">
        <v>1</v>
      </c>
      <c r="M30" s="172"/>
      <c r="N30" s="172"/>
      <c r="O30" s="172"/>
      <c r="P30" s="172"/>
      <c r="Q30" s="172"/>
      <c r="R30" s="172"/>
      <c r="S30" s="172"/>
    </row>
    <row r="31" spans="2:1028" s="9" customFormat="1" ht="41.4" customHeight="1" x14ac:dyDescent="0.3">
      <c r="B31" s="173" t="s">
        <v>2</v>
      </c>
      <c r="C31" s="174"/>
      <c r="D31" s="175"/>
      <c r="E31" s="28" t="s">
        <v>3</v>
      </c>
      <c r="F31" s="8" t="s">
        <v>4</v>
      </c>
      <c r="G31" s="7" t="s">
        <v>43</v>
      </c>
      <c r="H31" s="8" t="s">
        <v>20</v>
      </c>
      <c r="I31" s="99" t="s">
        <v>6</v>
      </c>
      <c r="J31" s="111" t="s">
        <v>10</v>
      </c>
      <c r="L31" s="173" t="s">
        <v>2</v>
      </c>
      <c r="M31" s="174"/>
      <c r="N31" s="175"/>
      <c r="O31" s="28" t="s">
        <v>3</v>
      </c>
      <c r="P31" s="8" t="s">
        <v>4</v>
      </c>
      <c r="Q31" s="7" t="s">
        <v>31</v>
      </c>
      <c r="R31" s="8" t="s">
        <v>20</v>
      </c>
      <c r="S31" s="8" t="s">
        <v>6</v>
      </c>
      <c r="T31" s="111" t="s">
        <v>10</v>
      </c>
    </row>
    <row r="32" spans="2:1028" s="9" customFormat="1" ht="19.95" customHeight="1" x14ac:dyDescent="0.3">
      <c r="B32" s="160" t="s">
        <v>35</v>
      </c>
      <c r="C32" s="160"/>
      <c r="D32" s="160"/>
      <c r="E32" s="39">
        <v>33</v>
      </c>
      <c r="F32" s="29">
        <v>14.11</v>
      </c>
      <c r="G32" s="55">
        <v>0.1</v>
      </c>
      <c r="H32" s="181">
        <f>F32*(1-G32)</f>
        <v>12.699</v>
      </c>
      <c r="I32" s="85">
        <f>H32*E32</f>
        <v>419.06700000000001</v>
      </c>
      <c r="J32" s="109">
        <v>2</v>
      </c>
      <c r="L32" s="160" t="s">
        <v>49</v>
      </c>
      <c r="M32" s="160"/>
      <c r="N32" s="160"/>
      <c r="O32" s="7">
        <v>60</v>
      </c>
      <c r="P32" s="29">
        <v>7.21</v>
      </c>
      <c r="Q32" s="55">
        <v>0.12</v>
      </c>
      <c r="R32" s="181">
        <f>P32*(1-Q32)</f>
        <v>6.3448000000000002</v>
      </c>
      <c r="S32" s="145">
        <f>R32*O32</f>
        <v>380.68799999999999</v>
      </c>
      <c r="T32" s="143">
        <v>1</v>
      </c>
      <c r="V32" s="140"/>
    </row>
    <row r="33" spans="2:23" s="9" customFormat="1" ht="19.95" customHeight="1" x14ac:dyDescent="0.3">
      <c r="B33" s="160" t="s">
        <v>36</v>
      </c>
      <c r="C33" s="160"/>
      <c r="D33" s="160"/>
      <c r="E33" s="39">
        <v>44</v>
      </c>
      <c r="F33" s="29">
        <v>10.87</v>
      </c>
      <c r="G33" s="55"/>
      <c r="H33" s="181">
        <f t="shared" ref="H33:H39" si="4">F33*(1-G33)</f>
        <v>10.87</v>
      </c>
      <c r="I33" s="85">
        <f t="shared" ref="I33:I39" si="5">H33*E33</f>
        <v>478.28</v>
      </c>
      <c r="J33" s="109">
        <v>2</v>
      </c>
      <c r="L33" s="160" t="s">
        <v>45</v>
      </c>
      <c r="M33" s="160"/>
      <c r="N33" s="160"/>
      <c r="O33" s="7">
        <v>20</v>
      </c>
      <c r="P33" s="29">
        <v>5.86</v>
      </c>
      <c r="Q33" s="55"/>
      <c r="R33" s="181">
        <f t="shared" ref="R33:R39" si="6">P33*(1-Q33)</f>
        <v>5.86</v>
      </c>
      <c r="S33" s="145">
        <f t="shared" ref="S33:S39" si="7">R33*O33</f>
        <v>117.2</v>
      </c>
      <c r="T33" s="143">
        <v>1</v>
      </c>
      <c r="V33" s="140"/>
      <c r="W33" s="140"/>
    </row>
    <row r="34" spans="2:23" s="1" customFormat="1" ht="19.95" customHeight="1" x14ac:dyDescent="0.25">
      <c r="B34" s="160" t="s">
        <v>39</v>
      </c>
      <c r="C34" s="160"/>
      <c r="D34" s="160"/>
      <c r="E34" s="40">
        <v>55</v>
      </c>
      <c r="F34" s="30">
        <v>21.33</v>
      </c>
      <c r="G34" s="55">
        <v>0.09</v>
      </c>
      <c r="H34" s="181">
        <f t="shared" si="4"/>
        <v>19.410299999999999</v>
      </c>
      <c r="I34" s="85">
        <f t="shared" si="5"/>
        <v>1067.5664999999999</v>
      </c>
      <c r="J34" s="110">
        <v>2</v>
      </c>
      <c r="L34" s="160" t="s">
        <v>46</v>
      </c>
      <c r="M34" s="160"/>
      <c r="N34" s="160"/>
      <c r="O34" s="11">
        <v>30</v>
      </c>
      <c r="P34" s="30">
        <v>4.7300000000000004</v>
      </c>
      <c r="Q34" s="55">
        <v>0.05</v>
      </c>
      <c r="R34" s="181">
        <f t="shared" si="6"/>
        <v>4.4935</v>
      </c>
      <c r="S34" s="145">
        <f t="shared" si="7"/>
        <v>134.80500000000001</v>
      </c>
      <c r="T34" s="144">
        <v>1</v>
      </c>
    </row>
    <row r="35" spans="2:23" s="1" customFormat="1" ht="19.95" customHeight="1" x14ac:dyDescent="0.25">
      <c r="B35" s="160" t="s">
        <v>37</v>
      </c>
      <c r="C35" s="160"/>
      <c r="D35" s="160"/>
      <c r="E35" s="41">
        <v>25</v>
      </c>
      <c r="F35" s="30">
        <v>16</v>
      </c>
      <c r="G35" s="55">
        <v>0.11</v>
      </c>
      <c r="H35" s="181">
        <f t="shared" si="4"/>
        <v>14.24</v>
      </c>
      <c r="I35" s="85">
        <f t="shared" si="5"/>
        <v>356</v>
      </c>
      <c r="J35" s="110">
        <v>2</v>
      </c>
      <c r="L35" s="160" t="s">
        <v>47</v>
      </c>
      <c r="M35" s="160"/>
      <c r="N35" s="160"/>
      <c r="O35" s="11">
        <v>120</v>
      </c>
      <c r="P35" s="30">
        <v>1.55</v>
      </c>
      <c r="Q35" s="27"/>
      <c r="R35" s="181">
        <f t="shared" si="6"/>
        <v>1.55</v>
      </c>
      <c r="S35" s="145">
        <f t="shared" si="7"/>
        <v>186</v>
      </c>
      <c r="T35" s="144">
        <v>1</v>
      </c>
    </row>
    <row r="36" spans="2:23" s="9" customFormat="1" ht="19.95" customHeight="1" x14ac:dyDescent="0.3">
      <c r="B36" s="160" t="s">
        <v>38</v>
      </c>
      <c r="C36" s="160"/>
      <c r="D36" s="160"/>
      <c r="E36" s="39">
        <v>60</v>
      </c>
      <c r="F36" s="29">
        <v>29.63</v>
      </c>
      <c r="G36" s="55">
        <v>7.0000000000000007E-2</v>
      </c>
      <c r="H36" s="181">
        <f t="shared" si="4"/>
        <v>27.555899999999998</v>
      </c>
      <c r="I36" s="85">
        <f t="shared" si="5"/>
        <v>1653.3539999999998</v>
      </c>
      <c r="J36" s="110">
        <v>2</v>
      </c>
      <c r="L36" s="160" t="s">
        <v>48</v>
      </c>
      <c r="M36" s="160"/>
      <c r="N36" s="160"/>
      <c r="O36" s="7">
        <v>120</v>
      </c>
      <c r="P36" s="29">
        <v>5.58</v>
      </c>
      <c r="Q36" s="55">
        <v>7.0000000000000007E-2</v>
      </c>
      <c r="R36" s="181">
        <f t="shared" si="6"/>
        <v>5.1894</v>
      </c>
      <c r="S36" s="145">
        <f t="shared" si="7"/>
        <v>622.72799999999995</v>
      </c>
      <c r="T36" s="144">
        <v>1</v>
      </c>
    </row>
    <row r="37" spans="2:23" s="9" customFormat="1" ht="19.95" customHeight="1" x14ac:dyDescent="0.3">
      <c r="B37" s="160" t="s">
        <v>33</v>
      </c>
      <c r="C37" s="160"/>
      <c r="D37" s="160"/>
      <c r="E37" s="39">
        <v>120</v>
      </c>
      <c r="F37" s="29">
        <v>5.54</v>
      </c>
      <c r="G37" s="55"/>
      <c r="H37" s="181">
        <f t="shared" si="4"/>
        <v>5.54</v>
      </c>
      <c r="I37" s="146">
        <f t="shared" si="5"/>
        <v>664.8</v>
      </c>
      <c r="J37" s="144">
        <v>1</v>
      </c>
      <c r="L37" s="160" t="s">
        <v>42</v>
      </c>
      <c r="M37" s="160"/>
      <c r="N37" s="160"/>
      <c r="O37" s="7">
        <v>50</v>
      </c>
      <c r="P37" s="29">
        <v>28.69</v>
      </c>
      <c r="Q37" s="55">
        <v>0.23</v>
      </c>
      <c r="R37" s="181">
        <f t="shared" si="6"/>
        <v>22.0913</v>
      </c>
      <c r="S37" s="72">
        <f t="shared" si="7"/>
        <v>1104.5650000000001</v>
      </c>
      <c r="T37" s="110">
        <v>2</v>
      </c>
    </row>
    <row r="38" spans="2:23" s="1" customFormat="1" ht="19.95" customHeight="1" x14ac:dyDescent="0.25">
      <c r="B38" s="160" t="s">
        <v>34</v>
      </c>
      <c r="C38" s="160"/>
      <c r="D38" s="160"/>
      <c r="E38" s="40">
        <v>120</v>
      </c>
      <c r="F38" s="30">
        <v>5.05</v>
      </c>
      <c r="G38" s="55">
        <v>0.25</v>
      </c>
      <c r="H38" s="181">
        <f t="shared" si="4"/>
        <v>3.7874999999999996</v>
      </c>
      <c r="I38" s="146">
        <f t="shared" si="5"/>
        <v>454.49999999999994</v>
      </c>
      <c r="J38" s="144">
        <v>1</v>
      </c>
      <c r="L38" s="160" t="s">
        <v>41</v>
      </c>
      <c r="M38" s="160"/>
      <c r="N38" s="160"/>
      <c r="O38" s="11">
        <v>30</v>
      </c>
      <c r="P38" s="30">
        <v>17.36</v>
      </c>
      <c r="Q38" s="55"/>
      <c r="R38" s="181">
        <f t="shared" si="6"/>
        <v>17.36</v>
      </c>
      <c r="S38" s="72">
        <f t="shared" si="7"/>
        <v>520.79999999999995</v>
      </c>
      <c r="T38" s="110">
        <v>2</v>
      </c>
    </row>
    <row r="39" spans="2:23" s="1" customFormat="1" ht="19.95" customHeight="1" x14ac:dyDescent="0.25">
      <c r="B39" s="160" t="s">
        <v>44</v>
      </c>
      <c r="C39" s="160"/>
      <c r="D39" s="160"/>
      <c r="E39" s="41">
        <v>120</v>
      </c>
      <c r="F39" s="30">
        <v>5.54</v>
      </c>
      <c r="G39" s="55"/>
      <c r="H39" s="181">
        <f t="shared" si="4"/>
        <v>5.54</v>
      </c>
      <c r="I39" s="146">
        <f t="shared" si="5"/>
        <v>664.8</v>
      </c>
      <c r="J39" s="144">
        <v>1</v>
      </c>
      <c r="L39" s="160" t="s">
        <v>40</v>
      </c>
      <c r="M39" s="160"/>
      <c r="N39" s="160"/>
      <c r="O39" s="11">
        <v>120</v>
      </c>
      <c r="P39" s="30">
        <v>21.33</v>
      </c>
      <c r="Q39" s="55">
        <v>0.19</v>
      </c>
      <c r="R39" s="181">
        <f t="shared" si="6"/>
        <v>17.2773</v>
      </c>
      <c r="S39" s="72">
        <f t="shared" si="7"/>
        <v>2073.2759999999998</v>
      </c>
      <c r="T39" s="110">
        <v>2</v>
      </c>
    </row>
    <row r="40" spans="2:23" s="1" customFormat="1" ht="19.95" customHeight="1" x14ac:dyDescent="0.25">
      <c r="B40" s="42"/>
      <c r="C40" s="23"/>
      <c r="D40" s="23"/>
      <c r="E40" s="35"/>
      <c r="F40" s="3" t="s">
        <v>7</v>
      </c>
      <c r="G40" s="4"/>
      <c r="H40" s="13"/>
      <c r="I40" s="52">
        <f>SUM(I31:I39)</f>
        <v>5758.3674999999994</v>
      </c>
      <c r="J40" s="25"/>
      <c r="L40" s="42"/>
      <c r="M40" s="23"/>
      <c r="N40" s="23"/>
      <c r="O40" s="35"/>
      <c r="P40" s="36" t="s">
        <v>7</v>
      </c>
      <c r="Q40" s="4"/>
      <c r="R40" s="13"/>
      <c r="S40" s="52">
        <f>SUM(S32:S39)</f>
        <v>5140.0619999999999</v>
      </c>
      <c r="T40" s="25"/>
    </row>
    <row r="41" spans="2:23" s="1" customFormat="1" ht="19.95" customHeight="1" x14ac:dyDescent="0.25">
      <c r="B41" s="15"/>
      <c r="C41" s="22"/>
      <c r="D41" s="22"/>
      <c r="E41" s="22"/>
      <c r="F41" s="3" t="s">
        <v>28</v>
      </c>
      <c r="G41" s="4"/>
      <c r="H41" s="127">
        <v>0.1</v>
      </c>
      <c r="I41" s="52">
        <f>I40*H41</f>
        <v>575.83674999999994</v>
      </c>
      <c r="J41" s="25"/>
      <c r="L41" s="15"/>
      <c r="M41" s="22"/>
      <c r="N41" s="22"/>
      <c r="O41" s="22"/>
      <c r="P41" s="36" t="s">
        <v>28</v>
      </c>
      <c r="Q41" s="4"/>
      <c r="R41" s="127">
        <v>7.0000000000000007E-2</v>
      </c>
      <c r="S41" s="52">
        <f>S40*R41</f>
        <v>359.80434000000002</v>
      </c>
      <c r="T41" s="25"/>
    </row>
    <row r="42" spans="2:23" s="1" customFormat="1" ht="19.95" customHeight="1" x14ac:dyDescent="0.25">
      <c r="B42" s="167" t="s">
        <v>23</v>
      </c>
      <c r="C42" s="168"/>
      <c r="D42" s="169"/>
      <c r="E42" s="22"/>
      <c r="F42" s="3" t="s">
        <v>19</v>
      </c>
      <c r="G42" s="4"/>
      <c r="H42" s="18"/>
      <c r="I42" s="52">
        <f>I40-I41</f>
        <v>5182.5307499999999</v>
      </c>
      <c r="J42" s="25"/>
      <c r="L42" s="167" t="s">
        <v>23</v>
      </c>
      <c r="M42" s="168"/>
      <c r="N42" s="169"/>
      <c r="O42" s="22"/>
      <c r="P42" s="36" t="s">
        <v>19</v>
      </c>
      <c r="Q42" s="4"/>
      <c r="R42" s="18"/>
      <c r="S42" s="52">
        <f>S40-S41</f>
        <v>4780.2576600000002</v>
      </c>
      <c r="T42" s="25"/>
      <c r="U42" s="147"/>
      <c r="V42" s="147"/>
    </row>
    <row r="43" spans="2:23" s="1" customFormat="1" ht="19.95" customHeight="1" x14ac:dyDescent="0.25">
      <c r="B43" s="49" t="s">
        <v>24</v>
      </c>
      <c r="C43" s="61" t="s">
        <v>25</v>
      </c>
      <c r="D43" s="61" t="s">
        <v>10</v>
      </c>
      <c r="E43" s="66"/>
      <c r="F43" s="95" t="s">
        <v>8</v>
      </c>
      <c r="G43" s="54"/>
      <c r="H43" s="127">
        <v>0.02</v>
      </c>
      <c r="I43" s="52">
        <f>I42*H43</f>
        <v>103.650615</v>
      </c>
      <c r="J43" s="25"/>
      <c r="L43" s="49" t="s">
        <v>24</v>
      </c>
      <c r="M43" s="50" t="s">
        <v>25</v>
      </c>
      <c r="N43" s="51" t="s">
        <v>10</v>
      </c>
      <c r="O43" s="22"/>
      <c r="P43" s="36" t="s">
        <v>8</v>
      </c>
      <c r="Q43" s="54"/>
      <c r="R43" s="127">
        <v>0.03</v>
      </c>
      <c r="S43" s="52">
        <f>S42*R43</f>
        <v>143.4077298</v>
      </c>
      <c r="T43" s="25"/>
      <c r="U43" s="147"/>
      <c r="V43" s="147"/>
    </row>
    <row r="44" spans="2:23" s="1" customFormat="1" ht="19.95" customHeight="1" x14ac:dyDescent="0.25">
      <c r="B44" s="58">
        <f>SUM(I36:I39)*(1-H41)*(1-H43)</f>
        <v>3031.8344279999997</v>
      </c>
      <c r="C44" s="141">
        <v>5.5E-2</v>
      </c>
      <c r="D44" s="86">
        <f>B44*C44</f>
        <v>166.75089353999999</v>
      </c>
      <c r="E44" s="67"/>
      <c r="F44" s="70" t="s">
        <v>9</v>
      </c>
      <c r="G44" s="4"/>
      <c r="H44" s="18"/>
      <c r="I44" s="52">
        <f>I42-I43</f>
        <v>5078.8801350000003</v>
      </c>
      <c r="J44" s="25"/>
      <c r="L44" s="75">
        <f>(SUM(S32:S36))*(1-R41)*(1-R43)</f>
        <v>1300.3058840999997</v>
      </c>
      <c r="M44" s="73">
        <v>5.5E-2</v>
      </c>
      <c r="N44" s="88">
        <f>L44*M44</f>
        <v>71.516823625499981</v>
      </c>
      <c r="O44" s="22"/>
      <c r="P44" s="36" t="s">
        <v>9</v>
      </c>
      <c r="Q44" s="4"/>
      <c r="R44" s="18"/>
      <c r="S44" s="52">
        <f>S42-S43</f>
        <v>4636.8499302</v>
      </c>
      <c r="T44" s="25"/>
      <c r="U44" s="147"/>
      <c r="V44" s="147"/>
    </row>
    <row r="45" spans="2:23" s="1" customFormat="1" ht="19.95" customHeight="1" x14ac:dyDescent="0.25">
      <c r="B45" s="59">
        <f>SUM(I32:I35)*(1-H41)*(1-H43)</f>
        <v>2047.045707</v>
      </c>
      <c r="C45" s="142">
        <v>0.2</v>
      </c>
      <c r="D45" s="86">
        <f>B45*C45</f>
        <v>409.40914140000001</v>
      </c>
      <c r="E45" s="66"/>
      <c r="F45" s="69" t="s">
        <v>10</v>
      </c>
      <c r="G45" s="4"/>
      <c r="H45" s="19"/>
      <c r="I45" s="52">
        <f>D44+D45</f>
        <v>576.16003494000006</v>
      </c>
      <c r="J45" s="25"/>
      <c r="L45" s="87">
        <f>(SUM(S37:S39))*(1-R41)*(1-R43)</f>
        <v>3336.5440460999994</v>
      </c>
      <c r="M45" s="74">
        <v>0.2</v>
      </c>
      <c r="N45" s="88">
        <f>L45*M45</f>
        <v>667.30880921999994</v>
      </c>
      <c r="O45" s="22"/>
      <c r="P45" s="36" t="s">
        <v>10</v>
      </c>
      <c r="Q45" s="4"/>
      <c r="R45" s="19"/>
      <c r="S45" s="52">
        <f>N44+N45</f>
        <v>738.82563284549997</v>
      </c>
      <c r="T45" s="25"/>
    </row>
    <row r="46" spans="2:23" s="1" customFormat="1" ht="19.95" customHeight="1" x14ac:dyDescent="0.25">
      <c r="B46" s="135">
        <f>SUM(B44:B45)</f>
        <v>5078.8801349999994</v>
      </c>
      <c r="C46" s="47"/>
      <c r="D46" s="48"/>
      <c r="E46" s="67"/>
      <c r="F46" s="70" t="s">
        <v>11</v>
      </c>
      <c r="G46" s="4"/>
      <c r="H46" s="13"/>
      <c r="I46" s="60">
        <f>I44+I45</f>
        <v>5655.0401699400009</v>
      </c>
      <c r="J46" s="25"/>
      <c r="L46" s="135">
        <f>SUM(L44:L45)</f>
        <v>4636.8499301999991</v>
      </c>
      <c r="M46" s="47"/>
      <c r="N46" s="48"/>
      <c r="O46" s="22"/>
      <c r="P46" s="37" t="s">
        <v>11</v>
      </c>
      <c r="Q46" s="20"/>
      <c r="R46" s="21"/>
      <c r="S46" s="60">
        <f>S44+S45</f>
        <v>5375.6755630455</v>
      </c>
      <c r="T46" s="25"/>
    </row>
    <row r="47" spans="2:23" s="1" customFormat="1" ht="16.95" customHeight="1" x14ac:dyDescent="0.25">
      <c r="B47" s="22"/>
      <c r="C47" s="22"/>
      <c r="D47" s="22"/>
      <c r="E47" s="22"/>
      <c r="F47" s="23"/>
      <c r="G47" s="23"/>
      <c r="H47" s="24"/>
      <c r="I47" s="25"/>
      <c r="J47" s="25"/>
      <c r="L47" s="22"/>
      <c r="M47" s="22"/>
      <c r="N47" s="22"/>
      <c r="O47" s="22"/>
      <c r="P47" s="23"/>
      <c r="Q47" s="23"/>
      <c r="R47" s="24"/>
      <c r="S47" s="25"/>
      <c r="T47" s="25"/>
    </row>
    <row r="48" spans="2:23" s="1" customFormat="1" ht="28.35" customHeight="1" x14ac:dyDescent="0.25">
      <c r="B48" s="3" t="s">
        <v>32</v>
      </c>
      <c r="C48" s="4"/>
      <c r="D48" s="4"/>
      <c r="E48" s="6"/>
      <c r="F48" s="26"/>
      <c r="G48" s="5"/>
      <c r="H48" s="5"/>
      <c r="I48" s="14"/>
      <c r="J48" s="25"/>
      <c r="L48" s="3" t="s">
        <v>32</v>
      </c>
      <c r="M48" s="4"/>
      <c r="N48" s="4"/>
      <c r="O48" s="6"/>
      <c r="P48" s="26"/>
      <c r="Q48" s="5"/>
      <c r="R48" s="5"/>
      <c r="S48" s="14"/>
      <c r="T48" s="25"/>
    </row>
    <row r="51" spans="8:8" ht="14.1" customHeight="1" x14ac:dyDescent="0.3">
      <c r="H51" s="84"/>
    </row>
    <row r="1048467" s="1" customFormat="1" ht="12.75" customHeight="1" x14ac:dyDescent="0.25"/>
    <row r="1048468" s="1" customFormat="1" ht="12.75" customHeight="1" x14ac:dyDescent="0.25"/>
    <row r="1048469" s="1" customFormat="1" ht="12.75" customHeight="1" x14ac:dyDescent="0.25"/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</sheetData>
  <mergeCells count="44">
    <mergeCell ref="B42:D42"/>
    <mergeCell ref="L42:N42"/>
    <mergeCell ref="B37:D37"/>
    <mergeCell ref="L37:N37"/>
    <mergeCell ref="B38:D38"/>
    <mergeCell ref="L38:N38"/>
    <mergeCell ref="B39:D39"/>
    <mergeCell ref="L39:N39"/>
    <mergeCell ref="B34:D34"/>
    <mergeCell ref="L34:N34"/>
    <mergeCell ref="B35:D35"/>
    <mergeCell ref="L35:N35"/>
    <mergeCell ref="B36:D36"/>
    <mergeCell ref="L36:N36"/>
    <mergeCell ref="B31:D31"/>
    <mergeCell ref="L31:N31"/>
    <mergeCell ref="B32:D32"/>
    <mergeCell ref="L32:N32"/>
    <mergeCell ref="B33:D33"/>
    <mergeCell ref="L33:N33"/>
    <mergeCell ref="F16:G16"/>
    <mergeCell ref="B27:I27"/>
    <mergeCell ref="L27:S27"/>
    <mergeCell ref="B30:I30"/>
    <mergeCell ref="L30:S30"/>
    <mergeCell ref="P19:R19"/>
    <mergeCell ref="B28:I28"/>
    <mergeCell ref="L28:S28"/>
    <mergeCell ref="B12:D12"/>
    <mergeCell ref="L12:N12"/>
    <mergeCell ref="B9:D9"/>
    <mergeCell ref="L9:N9"/>
    <mergeCell ref="B10:D10"/>
    <mergeCell ref="L10:N10"/>
    <mergeCell ref="B11:D11"/>
    <mergeCell ref="L11:N11"/>
    <mergeCell ref="B4:I4"/>
    <mergeCell ref="L4:S4"/>
    <mergeCell ref="B7:I7"/>
    <mergeCell ref="L7:S7"/>
    <mergeCell ref="B8:D8"/>
    <mergeCell ref="L8:N8"/>
    <mergeCell ref="B5:I5"/>
    <mergeCell ref="L5:S5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6" pageOrder="overThenDown" orientation="landscape" useFirstPageNumber="1" horizontalDpi="0" verticalDpi="0" r:id="rId1"/>
  <headerFooter alignWithMargins="0">
    <oddFooter>&amp;L&amp;8 &amp;G CERPEG 2020 | Co-Intervention Maths &amp;CLA FACTURATION
&amp;A&amp;R&amp;8&amp;P</oddFooter>
  </headerFooter>
  <ignoredErrors>
    <ignoredError sqref="S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3 BIO</vt:lpstr>
      <vt:lpstr>NIVEAU 3 BIO COR</vt:lpstr>
      <vt:lpstr>'NIVEAU 3 BIO'!Zone_d_impression</vt:lpstr>
      <vt:lpstr>'NIVEAU 3 BIO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2020-12-06T13:46:17Z</cp:lastPrinted>
  <dcterms:created xsi:type="dcterms:W3CDTF">2019-11-15T18:47:22Z</dcterms:created>
  <dcterms:modified xsi:type="dcterms:W3CDTF">2020-12-06T15:46:25Z</dcterms:modified>
</cp:coreProperties>
</file>