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leschevaldin/Nextcloud/2021-2022/DEVIS BATIRENOV37/"/>
    </mc:Choice>
  </mc:AlternateContent>
  <xr:revisionPtr revIDLastSave="0" documentId="13_ncr:1_{47A81B79-E1D9-9545-BBE0-0F3415F161E0}" xr6:coauthVersionLast="47" xr6:coauthVersionMax="47" xr10:uidLastSave="{00000000-0000-0000-0000-000000000000}"/>
  <bookViews>
    <workbookView xWindow="16100" yWindow="3000" windowWidth="19500" windowHeight="18740" xr2:uid="{30CF2D15-549B-2E4F-A930-2852A9629D6B}"/>
  </bookViews>
  <sheets>
    <sheet name="CORRIG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3" i="1"/>
  <c r="G17" i="1"/>
  <c r="H17" i="1" s="1"/>
  <c r="G16" i="1"/>
  <c r="H16" i="1" s="1"/>
  <c r="G15" i="1"/>
  <c r="H15" i="1" s="1"/>
  <c r="G14" i="1"/>
  <c r="H14" i="1" s="1"/>
  <c r="G13" i="1"/>
  <c r="G12" i="1"/>
  <c r="H12" i="1" s="1"/>
  <c r="G26" i="1"/>
  <c r="G25" i="1"/>
  <c r="H25" i="1" s="1"/>
  <c r="G24" i="1"/>
  <c r="G23" i="1"/>
  <c r="H26" i="1" l="1"/>
  <c r="H24" i="1"/>
  <c r="H23" i="1"/>
  <c r="H28" i="1" s="1"/>
  <c r="H13" i="1"/>
  <c r="H21" i="1" l="1"/>
  <c r="H29" i="1" l="1"/>
  <c r="H30" i="1" l="1"/>
  <c r="H31" i="1" s="1"/>
  <c r="H32" i="1" s="1"/>
  <c r="H33" i="1" s="1"/>
  <c r="G36" i="1" l="1"/>
  <c r="G35" i="1"/>
  <c r="G37" i="1" l="1"/>
</calcChain>
</file>

<file path=xl/sharedStrings.xml><?xml version="1.0" encoding="utf-8"?>
<sst xmlns="http://schemas.openxmlformats.org/spreadsheetml/2006/main" count="72" uniqueCount="72">
  <si>
    <t>SARL au capital de 50 000 €</t>
  </si>
  <si>
    <t>37400 AMBOISE</t>
  </si>
  <si>
    <t>PROPOSITION de PRIX</t>
  </si>
  <si>
    <t>Devis N°</t>
  </si>
  <si>
    <t>Date d’émission</t>
  </si>
  <si>
    <t>Code client</t>
  </si>
  <si>
    <t>Nom du client</t>
  </si>
  <si>
    <t>Adresse</t>
  </si>
  <si>
    <t>Code Postal</t>
  </si>
  <si>
    <t>Ville</t>
  </si>
  <si>
    <t>Téléphone</t>
  </si>
  <si>
    <t>Courriel</t>
  </si>
  <si>
    <t>AMBOISE</t>
  </si>
  <si>
    <t>Réf.</t>
  </si>
  <si>
    <t>Qté</t>
  </si>
  <si>
    <t>PU HT</t>
  </si>
  <si>
    <t>% Rem.</t>
  </si>
  <si>
    <t>PU net HT</t>
  </si>
  <si>
    <t>Montant HT</t>
  </si>
  <si>
    <t>Remise globale</t>
  </si>
  <si>
    <t>NET COMMERCIAL HT</t>
  </si>
  <si>
    <t>TOTAL NET TTC</t>
  </si>
  <si>
    <t>CONDITIONS DE RÈGLEMENT</t>
  </si>
  <si>
    <t>SIGNATURE DU CLIENT</t>
  </si>
  <si>
    <t>Précédée de la mention « Pour accord »</t>
  </si>
  <si>
    <t>MAIN D'ŒUVRE</t>
  </si>
  <si>
    <t>BATI RENOV 37</t>
  </si>
  <si>
    <t>Carrelage Marbre Salle de bains</t>
  </si>
  <si>
    <t>56, avenue Chanteloup</t>
  </si>
  <si>
    <t>Téléphone : 02 47 57 77 77</t>
  </si>
  <si>
    <t>contact@bati-renov37.fr</t>
  </si>
  <si>
    <t>www.bati-renov37.fr</t>
  </si>
  <si>
    <t>RCS B345520951 Tours</t>
  </si>
  <si>
    <t>SIRET : 345 520 951 00012</t>
  </si>
  <si>
    <t>TVA : FR10345520951</t>
  </si>
  <si>
    <t>Code APE ou NAF : 4333Z</t>
  </si>
  <si>
    <t>Désignation</t>
  </si>
  <si>
    <t>FOURNITURES</t>
  </si>
  <si>
    <t>R121</t>
  </si>
  <si>
    <t>M111</t>
  </si>
  <si>
    <t>Joint carrelage poudre gris moyen</t>
  </si>
  <si>
    <t>Ragréage sol autolissant</t>
  </si>
  <si>
    <t>TOTAL FOURNITURES</t>
  </si>
  <si>
    <t>MORA</t>
  </si>
  <si>
    <t>MOCA</t>
  </si>
  <si>
    <t>MOPL</t>
  </si>
  <si>
    <t>MOJO</t>
  </si>
  <si>
    <t>Joints de carrelage</t>
  </si>
  <si>
    <t>Pose plinthes</t>
  </si>
  <si>
    <t>Pose carrelage</t>
  </si>
  <si>
    <t>Ragréage au sol</t>
  </si>
  <si>
    <t>TOTAL MAIN D'ŒUVRE</t>
  </si>
  <si>
    <t>TOTAL HT</t>
  </si>
  <si>
    <t>TVA</t>
  </si>
  <si>
    <t>Acompte à la commande</t>
  </si>
  <si>
    <t>Acompte au début des travaux</t>
  </si>
  <si>
    <t>Solde à la livraison</t>
  </si>
  <si>
    <t>Nos prix sont fermes pour une période de</t>
  </si>
  <si>
    <t>2 mois</t>
  </si>
  <si>
    <t>C215</t>
  </si>
  <si>
    <t>Grès cérame imitation marbre</t>
  </si>
  <si>
    <t>P215</t>
  </si>
  <si>
    <t>Plinthe céramique imitation marbre</t>
  </si>
  <si>
    <t>C315</t>
  </si>
  <si>
    <t>P315</t>
  </si>
  <si>
    <t>Plinthe céramique finition soft</t>
  </si>
  <si>
    <t>Grès cérame finition soft</t>
  </si>
  <si>
    <t>M. et Mme FERRAND</t>
  </si>
  <si>
    <t>21, rue de Tours</t>
  </si>
  <si>
    <t>22 janvier 20N</t>
  </si>
  <si>
    <t>02 47 55 25 40</t>
  </si>
  <si>
    <t>ferrand-amboise@sfr.fr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</si>
</sst>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%"/>
    <numFmt numFmtId="166" formatCode="00.0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165" fontId="1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wrapText="1" indent="1"/>
    </xf>
    <xf numFmtId="0" fontId="3" fillId="0" borderId="11" xfId="1" applyBorder="1" applyAlignment="1">
      <alignment horizontal="left" vertical="center" indent="1"/>
    </xf>
    <xf numFmtId="0" fontId="3" fillId="0" borderId="0" xfId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1"/>
    </xf>
    <xf numFmtId="166" fontId="1" fillId="0" borderId="1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0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72803</xdr:colOff>
      <xdr:row>0</xdr:row>
      <xdr:rowOff>48535</xdr:rowOff>
    </xdr:from>
    <xdr:to>
      <xdr:col>1</xdr:col>
      <xdr:colOff>1253822</xdr:colOff>
      <xdr:row>4</xdr:row>
      <xdr:rowOff>178912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C8F733-6F58-044B-AE57-839733EC0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03" y="48535"/>
          <a:ext cx="1666369" cy="93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ti-renov37.fr/" TargetMode="External"/><Relationship Id="rId2" Type="http://schemas.openxmlformats.org/officeDocument/2006/relationships/hyperlink" Target="mailto:ferrand-amboise@sfr.fr" TargetMode="External"/><Relationship Id="rId1" Type="http://schemas.openxmlformats.org/officeDocument/2006/relationships/hyperlink" Target="mailto:contact@bati-renov37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FE4B-404F-3C41-B40D-CCEC1D2FF4AF}">
  <dimension ref="A1:H40"/>
  <sheetViews>
    <sheetView tabSelected="1" topLeftCell="A25" zoomScale="157" zoomScaleNormal="157" workbookViewId="0">
      <selection activeCell="D13" sqref="D13"/>
    </sheetView>
  </sheetViews>
  <sheetFormatPr baseColWidth="10" defaultRowHeight="16" x14ac:dyDescent="0.2"/>
  <cols>
    <col min="1" max="1" width="6.33203125" style="1" customWidth="1"/>
    <col min="2" max="2" width="17.33203125" style="1" customWidth="1"/>
    <col min="3" max="3" width="17.83203125" style="1" customWidth="1"/>
    <col min="4" max="4" width="8.33203125" style="1" customWidth="1"/>
    <col min="5" max="5" width="9.5" style="1" customWidth="1"/>
    <col min="6" max="6" width="7.83203125" style="1" customWidth="1"/>
    <col min="7" max="7" width="11.83203125" style="1" customWidth="1"/>
    <col min="8" max="8" width="11.6640625" style="1" customWidth="1"/>
    <col min="9" max="16384" width="10.83203125" style="1"/>
  </cols>
  <sheetData>
    <row r="1" spans="1:8" x14ac:dyDescent="0.2">
      <c r="A1" s="14"/>
      <c r="B1" s="15"/>
      <c r="C1" s="16" t="s">
        <v>2</v>
      </c>
      <c r="D1" s="15"/>
      <c r="E1" s="17" t="s">
        <v>3</v>
      </c>
      <c r="F1" s="15"/>
      <c r="G1" s="18">
        <v>809</v>
      </c>
      <c r="H1" s="19"/>
    </row>
    <row r="2" spans="1:8" x14ac:dyDescent="0.2">
      <c r="A2" s="20"/>
      <c r="B2" s="21"/>
      <c r="C2" s="22" t="s">
        <v>29</v>
      </c>
      <c r="D2" s="21"/>
      <c r="E2" s="23" t="s">
        <v>4</v>
      </c>
      <c r="F2" s="21"/>
      <c r="G2" s="24" t="s">
        <v>69</v>
      </c>
      <c r="H2" s="25"/>
    </row>
    <row r="3" spans="1:8" x14ac:dyDescent="0.2">
      <c r="A3" s="20"/>
      <c r="B3" s="21"/>
      <c r="C3" s="45" t="s">
        <v>30</v>
      </c>
      <c r="D3" s="21"/>
      <c r="E3" s="23" t="s">
        <v>5</v>
      </c>
      <c r="F3" s="21"/>
      <c r="G3" s="24"/>
      <c r="H3" s="25"/>
    </row>
    <row r="4" spans="1:8" x14ac:dyDescent="0.2">
      <c r="A4" s="20"/>
      <c r="B4" s="21"/>
      <c r="C4" s="45" t="s">
        <v>31</v>
      </c>
      <c r="D4" s="21"/>
      <c r="E4" s="23" t="s">
        <v>6</v>
      </c>
      <c r="F4" s="21"/>
      <c r="G4" s="24" t="s">
        <v>67</v>
      </c>
      <c r="H4" s="25"/>
    </row>
    <row r="5" spans="1:8" x14ac:dyDescent="0.2">
      <c r="A5" s="20"/>
      <c r="B5" s="21"/>
      <c r="C5" s="20" t="s">
        <v>0</v>
      </c>
      <c r="D5" s="21"/>
      <c r="E5" s="23" t="s">
        <v>7</v>
      </c>
      <c r="F5" s="21"/>
      <c r="G5" s="24" t="s">
        <v>68</v>
      </c>
      <c r="H5" s="25"/>
    </row>
    <row r="6" spans="1:8" ht="19" x14ac:dyDescent="0.2">
      <c r="A6" s="66" t="s">
        <v>26</v>
      </c>
      <c r="B6" s="67"/>
      <c r="C6" s="22" t="s">
        <v>32</v>
      </c>
      <c r="D6" s="21"/>
      <c r="E6" s="23" t="s">
        <v>8</v>
      </c>
      <c r="F6" s="21"/>
      <c r="G6" s="24">
        <v>37400</v>
      </c>
      <c r="H6" s="25"/>
    </row>
    <row r="7" spans="1:8" x14ac:dyDescent="0.2">
      <c r="A7" s="70" t="s">
        <v>27</v>
      </c>
      <c r="B7" s="71"/>
      <c r="C7" s="22" t="s">
        <v>33</v>
      </c>
      <c r="D7" s="21"/>
      <c r="E7" s="23" t="s">
        <v>9</v>
      </c>
      <c r="F7" s="21"/>
      <c r="G7" s="24" t="s">
        <v>12</v>
      </c>
      <c r="H7" s="25"/>
    </row>
    <row r="8" spans="1:8" x14ac:dyDescent="0.2">
      <c r="A8" s="41" t="s">
        <v>28</v>
      </c>
      <c r="B8" s="21"/>
      <c r="C8" s="22" t="s">
        <v>34</v>
      </c>
      <c r="D8" s="21"/>
      <c r="E8" s="23" t="s">
        <v>10</v>
      </c>
      <c r="F8" s="21"/>
      <c r="G8" s="24" t="s">
        <v>70</v>
      </c>
      <c r="H8" s="25"/>
    </row>
    <row r="9" spans="1:8" x14ac:dyDescent="0.2">
      <c r="A9" s="42" t="s">
        <v>1</v>
      </c>
      <c r="B9" s="26"/>
      <c r="C9" s="27" t="s">
        <v>35</v>
      </c>
      <c r="D9" s="26"/>
      <c r="E9" s="28" t="s">
        <v>11</v>
      </c>
      <c r="F9" s="26"/>
      <c r="G9" s="44" t="s">
        <v>71</v>
      </c>
      <c r="H9" s="29"/>
    </row>
    <row r="10" spans="1:8" x14ac:dyDescent="0.2">
      <c r="A10" s="2" t="s">
        <v>13</v>
      </c>
      <c r="B10" s="64" t="s">
        <v>36</v>
      </c>
      <c r="C10" s="65"/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</row>
    <row r="11" spans="1:8" x14ac:dyDescent="0.2">
      <c r="A11" s="10"/>
      <c r="B11" s="30" t="s">
        <v>37</v>
      </c>
      <c r="C11" s="11"/>
      <c r="D11" s="12"/>
      <c r="E11" s="12"/>
      <c r="F11" s="12"/>
      <c r="G11" s="12"/>
      <c r="H11" s="13"/>
    </row>
    <row r="12" spans="1:8" ht="16" customHeight="1" x14ac:dyDescent="0.2">
      <c r="A12" s="3" t="s">
        <v>59</v>
      </c>
      <c r="B12" s="50" t="s">
        <v>60</v>
      </c>
      <c r="C12" s="51"/>
      <c r="D12" s="4">
        <v>30</v>
      </c>
      <c r="E12" s="48">
        <v>31.99</v>
      </c>
      <c r="F12" s="7">
        <v>0.1</v>
      </c>
      <c r="G12" s="47">
        <f t="shared" ref="G12:G17" si="0">ROUND(E12*(1-F12),2)</f>
        <v>28.79</v>
      </c>
      <c r="H12" s="9">
        <f>ROUND(D12*G12,2)</f>
        <v>863.7</v>
      </c>
    </row>
    <row r="13" spans="1:8" ht="16" customHeight="1" x14ac:dyDescent="0.2">
      <c r="A13" s="3" t="s">
        <v>61</v>
      </c>
      <c r="B13" s="68" t="s">
        <v>62</v>
      </c>
      <c r="C13" s="69"/>
      <c r="D13" s="4">
        <v>51</v>
      </c>
      <c r="E13" s="48">
        <v>1.99</v>
      </c>
      <c r="F13" s="7"/>
      <c r="G13" s="47">
        <f t="shared" si="0"/>
        <v>1.99</v>
      </c>
      <c r="H13" s="9">
        <f t="shared" ref="H13:H19" si="1">ROUND(D13*G13,2)</f>
        <v>101.49</v>
      </c>
    </row>
    <row r="14" spans="1:8" ht="16" customHeight="1" x14ac:dyDescent="0.2">
      <c r="A14" s="3" t="s">
        <v>63</v>
      </c>
      <c r="B14" s="46" t="s">
        <v>66</v>
      </c>
      <c r="C14" s="43"/>
      <c r="D14" s="4">
        <v>48</v>
      </c>
      <c r="E14" s="48">
        <v>48.99</v>
      </c>
      <c r="F14" s="7">
        <v>0.1</v>
      </c>
      <c r="G14" s="47">
        <f t="shared" si="0"/>
        <v>44.09</v>
      </c>
      <c r="H14" s="9">
        <f t="shared" si="1"/>
        <v>2116.3200000000002</v>
      </c>
    </row>
    <row r="15" spans="1:8" ht="16" customHeight="1" x14ac:dyDescent="0.2">
      <c r="A15" s="3" t="s">
        <v>64</v>
      </c>
      <c r="B15" s="50" t="s">
        <v>65</v>
      </c>
      <c r="C15" s="51"/>
      <c r="D15" s="4">
        <v>87</v>
      </c>
      <c r="E15" s="48">
        <v>1.99</v>
      </c>
      <c r="F15" s="7"/>
      <c r="G15" s="47">
        <f t="shared" si="0"/>
        <v>1.99</v>
      </c>
      <c r="H15" s="9">
        <f t="shared" si="1"/>
        <v>173.13</v>
      </c>
    </row>
    <row r="16" spans="1:8" ht="16" customHeight="1" x14ac:dyDescent="0.2">
      <c r="A16" s="3" t="s">
        <v>38</v>
      </c>
      <c r="B16" s="50" t="s">
        <v>41</v>
      </c>
      <c r="C16" s="51"/>
      <c r="D16" s="4">
        <v>16</v>
      </c>
      <c r="E16" s="48">
        <v>24.9</v>
      </c>
      <c r="F16" s="7"/>
      <c r="G16" s="47">
        <f t="shared" si="0"/>
        <v>24.9</v>
      </c>
      <c r="H16" s="9">
        <f t="shared" ref="H16:H17" si="2">ROUND(D16*G16,2)</f>
        <v>398.4</v>
      </c>
    </row>
    <row r="17" spans="1:8" ht="16" customHeight="1" x14ac:dyDescent="0.2">
      <c r="A17" s="3" t="s">
        <v>39</v>
      </c>
      <c r="B17" s="50" t="s">
        <v>40</v>
      </c>
      <c r="C17" s="51"/>
      <c r="D17" s="4">
        <v>8</v>
      </c>
      <c r="E17" s="48">
        <v>9.9</v>
      </c>
      <c r="F17" s="7"/>
      <c r="G17" s="47">
        <f t="shared" si="0"/>
        <v>9.9</v>
      </c>
      <c r="H17" s="9">
        <f t="shared" si="2"/>
        <v>79.2</v>
      </c>
    </row>
    <row r="18" spans="1:8" ht="16" customHeight="1" x14ac:dyDescent="0.2">
      <c r="A18" s="3"/>
      <c r="B18" s="50"/>
      <c r="C18" s="51"/>
      <c r="D18" s="4"/>
      <c r="E18" s="48"/>
      <c r="F18" s="7"/>
      <c r="G18" s="47"/>
      <c r="H18" s="9"/>
    </row>
    <row r="19" spans="1:8" ht="16" customHeight="1" x14ac:dyDescent="0.2">
      <c r="A19" s="3"/>
      <c r="B19" s="50"/>
      <c r="C19" s="51"/>
      <c r="D19" s="4"/>
      <c r="E19" s="48"/>
      <c r="F19" s="7"/>
      <c r="G19" s="47"/>
      <c r="H19" s="9"/>
    </row>
    <row r="20" spans="1:8" x14ac:dyDescent="0.2">
      <c r="A20" s="3"/>
      <c r="B20" s="50"/>
      <c r="C20" s="51"/>
      <c r="D20" s="4"/>
      <c r="E20" s="5"/>
      <c r="F20" s="7"/>
      <c r="G20" s="8"/>
      <c r="H20" s="9"/>
    </row>
    <row r="21" spans="1:8" x14ac:dyDescent="0.2">
      <c r="A21" s="10"/>
      <c r="B21" s="12"/>
      <c r="C21" s="12"/>
      <c r="D21" s="12"/>
      <c r="E21" s="33" t="s">
        <v>42</v>
      </c>
      <c r="F21" s="12"/>
      <c r="G21" s="13"/>
      <c r="H21" s="6">
        <f>SUM(H12:H20)</f>
        <v>3732.2400000000002</v>
      </c>
    </row>
    <row r="22" spans="1:8" x14ac:dyDescent="0.2">
      <c r="A22" s="10"/>
      <c r="B22" s="30" t="s">
        <v>25</v>
      </c>
      <c r="C22" s="30"/>
      <c r="D22" s="12"/>
      <c r="E22" s="12"/>
      <c r="F22" s="12"/>
      <c r="G22" s="12"/>
      <c r="H22" s="13"/>
    </row>
    <row r="23" spans="1:8" ht="16" customHeight="1" x14ac:dyDescent="0.2">
      <c r="A23" s="3" t="s">
        <v>43</v>
      </c>
      <c r="B23" s="54" t="s">
        <v>50</v>
      </c>
      <c r="C23" s="54"/>
      <c r="D23" s="4">
        <f>D12+D14</f>
        <v>78</v>
      </c>
      <c r="E23" s="47">
        <v>19.899999999999999</v>
      </c>
      <c r="F23" s="49"/>
      <c r="G23" s="47">
        <f>ROUND(E23*(1-(F23/100)),2)</f>
        <v>19.899999999999999</v>
      </c>
      <c r="H23" s="9">
        <f>ROUND(D23*G23,2)</f>
        <v>1552.2</v>
      </c>
    </row>
    <row r="24" spans="1:8" ht="16" customHeight="1" x14ac:dyDescent="0.2">
      <c r="A24" s="3" t="s">
        <v>44</v>
      </c>
      <c r="B24" s="54" t="s">
        <v>49</v>
      </c>
      <c r="C24" s="54"/>
      <c r="D24" s="4">
        <f>D23</f>
        <v>78</v>
      </c>
      <c r="E24" s="47">
        <v>39.9</v>
      </c>
      <c r="F24" s="49"/>
      <c r="G24" s="47">
        <f t="shared" ref="G24:G26" si="3">ROUND(E24*(1-(F24/100)),2)</f>
        <v>39.9</v>
      </c>
      <c r="H24" s="9">
        <f t="shared" ref="H24:H26" si="4">ROUND(D24*G24,2)</f>
        <v>3112.2</v>
      </c>
    </row>
    <row r="25" spans="1:8" ht="16" customHeight="1" x14ac:dyDescent="0.2">
      <c r="A25" s="3" t="s">
        <v>45</v>
      </c>
      <c r="B25" s="54" t="s">
        <v>48</v>
      </c>
      <c r="C25" s="54"/>
      <c r="D25" s="4">
        <v>46</v>
      </c>
      <c r="E25" s="47">
        <v>19.899999999999999</v>
      </c>
      <c r="F25" s="49"/>
      <c r="G25" s="47">
        <f t="shared" si="3"/>
        <v>19.899999999999999</v>
      </c>
      <c r="H25" s="9">
        <f t="shared" si="4"/>
        <v>915.4</v>
      </c>
    </row>
    <row r="26" spans="1:8" ht="16" customHeight="1" x14ac:dyDescent="0.2">
      <c r="A26" s="3" t="s">
        <v>46</v>
      </c>
      <c r="B26" s="54" t="s">
        <v>47</v>
      </c>
      <c r="C26" s="54"/>
      <c r="D26" s="4">
        <f>D24</f>
        <v>78</v>
      </c>
      <c r="E26" s="47">
        <v>9.9</v>
      </c>
      <c r="F26" s="49"/>
      <c r="G26" s="47">
        <f t="shared" si="3"/>
        <v>9.9</v>
      </c>
      <c r="H26" s="9">
        <f t="shared" si="4"/>
        <v>772.2</v>
      </c>
    </row>
    <row r="27" spans="1:8" x14ac:dyDescent="0.2">
      <c r="A27" s="3"/>
      <c r="B27" s="50"/>
      <c r="C27" s="51"/>
      <c r="D27" s="4"/>
      <c r="E27" s="5"/>
      <c r="F27" s="7"/>
      <c r="G27" s="8"/>
      <c r="H27" s="9"/>
    </row>
    <row r="28" spans="1:8" x14ac:dyDescent="0.2">
      <c r="A28" s="55"/>
      <c r="B28" s="56"/>
      <c r="C28" s="56"/>
      <c r="D28" s="57"/>
      <c r="E28" s="33" t="s">
        <v>51</v>
      </c>
      <c r="F28" s="12"/>
      <c r="G28" s="13"/>
      <c r="H28" s="6">
        <f>SUM(H23:H27)</f>
        <v>6351.9999999999991</v>
      </c>
    </row>
    <row r="29" spans="1:8" x14ac:dyDescent="0.2">
      <c r="A29" s="58"/>
      <c r="B29" s="59"/>
      <c r="C29" s="59"/>
      <c r="D29" s="60"/>
      <c r="E29" s="33" t="s">
        <v>52</v>
      </c>
      <c r="F29" s="12"/>
      <c r="G29" s="13"/>
      <c r="H29" s="6">
        <f>H21+H28</f>
        <v>10084.24</v>
      </c>
    </row>
    <row r="30" spans="1:8" x14ac:dyDescent="0.2">
      <c r="A30" s="58"/>
      <c r="B30" s="59"/>
      <c r="C30" s="59"/>
      <c r="D30" s="60"/>
      <c r="E30" s="34" t="s">
        <v>19</v>
      </c>
      <c r="F30" s="12"/>
      <c r="G30" s="35">
        <v>0.05</v>
      </c>
      <c r="H30" s="32">
        <f>-ROUND(H29*G30,2)</f>
        <v>-504.21</v>
      </c>
    </row>
    <row r="31" spans="1:8" x14ac:dyDescent="0.2">
      <c r="A31" s="58"/>
      <c r="B31" s="59"/>
      <c r="C31" s="59"/>
      <c r="D31" s="60"/>
      <c r="E31" s="33" t="s">
        <v>20</v>
      </c>
      <c r="F31" s="12"/>
      <c r="G31" s="13"/>
      <c r="H31" s="9">
        <f>H29+H30</f>
        <v>9580.0300000000007</v>
      </c>
    </row>
    <row r="32" spans="1:8" x14ac:dyDescent="0.2">
      <c r="A32" s="58"/>
      <c r="B32" s="59"/>
      <c r="C32" s="59"/>
      <c r="D32" s="60"/>
      <c r="E32" s="34" t="s">
        <v>53</v>
      </c>
      <c r="F32" s="12"/>
      <c r="G32" s="35">
        <v>0.1</v>
      </c>
      <c r="H32" s="9">
        <f>ROUND(H31*G32,2)</f>
        <v>958</v>
      </c>
    </row>
    <row r="33" spans="1:8" x14ac:dyDescent="0.2">
      <c r="A33" s="61"/>
      <c r="B33" s="62"/>
      <c r="C33" s="62"/>
      <c r="D33" s="63"/>
      <c r="E33" s="33" t="s">
        <v>21</v>
      </c>
      <c r="F33" s="12"/>
      <c r="G33" s="13"/>
      <c r="H33" s="9">
        <f>H31+H32</f>
        <v>10538.03</v>
      </c>
    </row>
    <row r="34" spans="1:8" x14ac:dyDescent="0.2">
      <c r="A34" s="14"/>
      <c r="B34" s="15" t="s">
        <v>22</v>
      </c>
      <c r="C34" s="15"/>
      <c r="D34" s="19"/>
      <c r="E34" s="14"/>
      <c r="F34" s="19"/>
      <c r="G34" s="19"/>
      <c r="H34" s="38"/>
    </row>
    <row r="35" spans="1:8" x14ac:dyDescent="0.2">
      <c r="A35" s="20"/>
      <c r="B35" s="21" t="s">
        <v>54</v>
      </c>
      <c r="C35" s="21"/>
      <c r="D35" s="25"/>
      <c r="E35" s="20"/>
      <c r="F35" s="37">
        <v>0.2</v>
      </c>
      <c r="G35" s="31">
        <f>ROUND(H33*F35,2)</f>
        <v>2107.61</v>
      </c>
      <c r="H35" s="39"/>
    </row>
    <row r="36" spans="1:8" x14ac:dyDescent="0.2">
      <c r="A36" s="20"/>
      <c r="B36" s="21" t="s">
        <v>55</v>
      </c>
      <c r="C36" s="21"/>
      <c r="D36" s="25"/>
      <c r="E36" s="20"/>
      <c r="F36" s="37">
        <v>0.3</v>
      </c>
      <c r="G36" s="31">
        <f>ROUND(H33*F36,2)</f>
        <v>3161.41</v>
      </c>
      <c r="H36" s="39"/>
    </row>
    <row r="37" spans="1:8" x14ac:dyDescent="0.2">
      <c r="A37" s="20"/>
      <c r="B37" s="21" t="s">
        <v>56</v>
      </c>
      <c r="C37" s="21"/>
      <c r="D37" s="25"/>
      <c r="E37" s="20"/>
      <c r="F37" s="37">
        <v>0.5</v>
      </c>
      <c r="G37" s="31">
        <f>H33-G35-G36</f>
        <v>5269.01</v>
      </c>
      <c r="H37" s="39"/>
    </row>
    <row r="38" spans="1:8" x14ac:dyDescent="0.2">
      <c r="A38" s="20"/>
      <c r="B38" s="21" t="s">
        <v>57</v>
      </c>
      <c r="C38" s="21"/>
      <c r="D38" s="25"/>
      <c r="E38" s="20"/>
      <c r="F38" s="37" t="s">
        <v>58</v>
      </c>
      <c r="G38" s="31"/>
      <c r="H38" s="39"/>
    </row>
    <row r="39" spans="1:8" x14ac:dyDescent="0.2">
      <c r="A39" s="20"/>
      <c r="B39" s="21" t="s">
        <v>23</v>
      </c>
      <c r="C39" s="21"/>
      <c r="D39" s="25"/>
      <c r="E39" s="20"/>
      <c r="F39" s="25"/>
      <c r="G39" s="25"/>
      <c r="H39" s="39"/>
    </row>
    <row r="40" spans="1:8" x14ac:dyDescent="0.2">
      <c r="A40" s="36"/>
      <c r="B40" s="52" t="s">
        <v>24</v>
      </c>
      <c r="C40" s="52"/>
      <c r="D40" s="53"/>
      <c r="E40" s="36"/>
      <c r="F40" s="29"/>
      <c r="G40" s="29"/>
      <c r="H40" s="40"/>
    </row>
  </sheetData>
  <mergeCells count="18">
    <mergeCell ref="B19:C19"/>
    <mergeCell ref="B10:C10"/>
    <mergeCell ref="A6:B6"/>
    <mergeCell ref="B12:C12"/>
    <mergeCell ref="B13:C13"/>
    <mergeCell ref="B17:C17"/>
    <mergeCell ref="B18:C18"/>
    <mergeCell ref="A7:B7"/>
    <mergeCell ref="B15:C15"/>
    <mergeCell ref="B16:C16"/>
    <mergeCell ref="B20:C20"/>
    <mergeCell ref="B27:C27"/>
    <mergeCell ref="B40:D40"/>
    <mergeCell ref="B23:C23"/>
    <mergeCell ref="B24:C24"/>
    <mergeCell ref="B25:C25"/>
    <mergeCell ref="B26:C26"/>
    <mergeCell ref="A28:D33"/>
  </mergeCells>
  <hyperlinks>
    <hyperlink ref="C3" r:id="rId1" xr:uid="{DD055270-B4CF-8148-BCBF-0EB27E9681E3}"/>
    <hyperlink ref="G9" r:id="rId2" xr:uid="{09BBE256-F982-2B44-BE1E-FFE51C303E0C}"/>
    <hyperlink ref="C4" r:id="rId3" xr:uid="{3944B0E6-7CE8-0047-B666-C0744097FC73}"/>
  </hyperlinks>
  <printOptions headings="1"/>
  <pageMargins left="0" right="0" top="0.75" bottom="0.75" header="0.3" footer="0.3"/>
  <pageSetup paperSize="9" orientation="portrait" horizontalDpi="0" verticalDpi="0"/>
  <headerFooter>
    <oddFooter>&amp;L&amp;"Calibri,Normal"&amp;K000000NOM &amp; Prénom&amp;C&amp;"Calibri,Normal"&amp;K000000Emplacement sauvegarde&amp;R&amp;"Calibri,Normal"&amp;K000000Date du jour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2021-12-28T18:20:31Z</cp:lastPrinted>
  <dcterms:created xsi:type="dcterms:W3CDTF">2021-12-28T14:16:29Z</dcterms:created>
  <dcterms:modified xsi:type="dcterms:W3CDTF">2022-01-14T17:54:25Z</dcterms:modified>
</cp:coreProperties>
</file>