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on Drive\PROFESSIONNEL\CERPEG-activites\0-publications-suivi\10-Odoo-Tableur-Texteur-Outils\1-tableur\TABLEUR3-03-Gamme-Beaute-Sante\Niveau2\"/>
    </mc:Choice>
  </mc:AlternateContent>
  <xr:revisionPtr revIDLastSave="0" documentId="13_ncr:1_{787E08C4-1D0D-446D-B1A3-48663E7F306F}" xr6:coauthVersionLast="47" xr6:coauthVersionMax="47" xr10:uidLastSave="{00000000-0000-0000-0000-000000000000}"/>
  <bookViews>
    <workbookView xWindow="28690" yWindow="-110" windowWidth="19420" windowHeight="10300" xr2:uid="{9F2C0315-22A1-4F64-BAD3-14DC5034D781}"/>
  </bookViews>
  <sheets>
    <sheet name="attendu NIVEAU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1" l="1"/>
  <c r="A105" i="1" s="1"/>
  <c r="C104" i="1"/>
  <c r="A104" i="1" s="1"/>
  <c r="C103" i="1"/>
  <c r="A103" i="1" s="1"/>
  <c r="C102" i="1"/>
  <c r="A102" i="1" s="1"/>
  <c r="C101" i="1"/>
  <c r="A101" i="1" s="1"/>
  <c r="B94" i="1"/>
  <c r="H93" i="1"/>
  <c r="G93" i="1"/>
  <c r="C93" i="1"/>
  <c r="B93" i="1"/>
  <c r="H92" i="1"/>
  <c r="C92" i="1"/>
  <c r="B92" i="1"/>
  <c r="B96" i="1" s="1"/>
  <c r="I91" i="1"/>
  <c r="E91" i="1"/>
  <c r="F91" i="1" s="1"/>
  <c r="I90" i="1"/>
  <c r="E90" i="1"/>
  <c r="F90" i="1" s="1"/>
  <c r="I89" i="1"/>
  <c r="E89" i="1"/>
  <c r="F89" i="1" s="1"/>
  <c r="I88" i="1"/>
  <c r="E88" i="1"/>
  <c r="F88" i="1" s="1"/>
  <c r="I87" i="1"/>
  <c r="E87" i="1"/>
  <c r="F87" i="1" s="1"/>
  <c r="I86" i="1"/>
  <c r="F86" i="1"/>
  <c r="E86" i="1"/>
  <c r="I85" i="1"/>
  <c r="E85" i="1"/>
  <c r="F85" i="1" s="1"/>
  <c r="I84" i="1"/>
  <c r="E84" i="1"/>
  <c r="F84" i="1" s="1"/>
  <c r="I83" i="1"/>
  <c r="F83" i="1"/>
  <c r="E83" i="1"/>
  <c r="I82" i="1"/>
  <c r="E82" i="1"/>
  <c r="F82" i="1" s="1"/>
  <c r="I81" i="1"/>
  <c r="I92" i="1" s="1"/>
  <c r="E81" i="1"/>
  <c r="E93" i="1" s="1"/>
  <c r="B80" i="1"/>
  <c r="H79" i="1"/>
  <c r="G79" i="1"/>
  <c r="C79" i="1"/>
  <c r="B79" i="1"/>
  <c r="H78" i="1"/>
  <c r="C78" i="1"/>
  <c r="B78" i="1"/>
  <c r="I77" i="1"/>
  <c r="E77" i="1"/>
  <c r="F77" i="1" s="1"/>
  <c r="I76" i="1"/>
  <c r="E76" i="1"/>
  <c r="F76" i="1" s="1"/>
  <c r="I75" i="1"/>
  <c r="E75" i="1"/>
  <c r="F75" i="1" s="1"/>
  <c r="I74" i="1"/>
  <c r="F74" i="1"/>
  <c r="E74" i="1"/>
  <c r="I73" i="1"/>
  <c r="E73" i="1"/>
  <c r="F73" i="1" s="1"/>
  <c r="I72" i="1"/>
  <c r="E72" i="1"/>
  <c r="F72" i="1" s="1"/>
  <c r="I71" i="1"/>
  <c r="F71" i="1"/>
  <c r="E71" i="1"/>
  <c r="I70" i="1"/>
  <c r="E70" i="1"/>
  <c r="F70" i="1" s="1"/>
  <c r="I69" i="1"/>
  <c r="E69" i="1"/>
  <c r="F69" i="1" s="1"/>
  <c r="I68" i="1"/>
  <c r="F68" i="1"/>
  <c r="E68" i="1"/>
  <c r="I67" i="1"/>
  <c r="E67" i="1"/>
  <c r="F67" i="1" s="1"/>
  <c r="I66" i="1"/>
  <c r="E66" i="1"/>
  <c r="F66" i="1" s="1"/>
  <c r="I65" i="1"/>
  <c r="E65" i="1"/>
  <c r="F65" i="1" s="1"/>
  <c r="I64" i="1"/>
  <c r="E64" i="1"/>
  <c r="F64" i="1" s="1"/>
  <c r="I63" i="1"/>
  <c r="E63" i="1"/>
  <c r="F63" i="1" s="1"/>
  <c r="I62" i="1"/>
  <c r="F62" i="1"/>
  <c r="E62" i="1"/>
  <c r="I61" i="1"/>
  <c r="E61" i="1"/>
  <c r="F61" i="1" s="1"/>
  <c r="I60" i="1"/>
  <c r="E60" i="1"/>
  <c r="F60" i="1" s="1"/>
  <c r="I59" i="1"/>
  <c r="E59" i="1"/>
  <c r="F59" i="1" s="1"/>
  <c r="I58" i="1"/>
  <c r="E58" i="1"/>
  <c r="F58" i="1" s="1"/>
  <c r="I57" i="1"/>
  <c r="E57" i="1"/>
  <c r="F57" i="1" s="1"/>
  <c r="I56" i="1"/>
  <c r="E56" i="1"/>
  <c r="F56" i="1" s="1"/>
  <c r="I55" i="1"/>
  <c r="I79" i="1" s="1"/>
  <c r="E55" i="1"/>
  <c r="F55" i="1" s="1"/>
  <c r="I54" i="1"/>
  <c r="F54" i="1"/>
  <c r="E54" i="1"/>
  <c r="B53" i="1"/>
  <c r="H52" i="1"/>
  <c r="G52" i="1"/>
  <c r="E52" i="1"/>
  <c r="C52" i="1"/>
  <c r="B52" i="1"/>
  <c r="H51" i="1"/>
  <c r="C51" i="1"/>
  <c r="B51" i="1"/>
  <c r="I50" i="1"/>
  <c r="I52" i="1" s="1"/>
  <c r="F50" i="1"/>
  <c r="F52" i="1" s="1"/>
  <c r="E50" i="1"/>
  <c r="B49" i="1"/>
  <c r="H48" i="1"/>
  <c r="G48" i="1"/>
  <c r="C48" i="1"/>
  <c r="B48" i="1"/>
  <c r="I47" i="1"/>
  <c r="H47" i="1"/>
  <c r="H96" i="1" s="1"/>
  <c r="C47" i="1"/>
  <c r="C96" i="1" s="1"/>
  <c r="B47" i="1"/>
  <c r="I46" i="1"/>
  <c r="E46" i="1"/>
  <c r="F46" i="1" s="1"/>
  <c r="I45" i="1"/>
  <c r="I48" i="1" s="1"/>
  <c r="E45" i="1"/>
  <c r="E48" i="1" s="1"/>
  <c r="B44" i="1"/>
  <c r="H43" i="1"/>
  <c r="G43" i="1"/>
  <c r="C43" i="1"/>
  <c r="B43" i="1"/>
  <c r="H42" i="1"/>
  <c r="C42" i="1"/>
  <c r="B42" i="1"/>
  <c r="I41" i="1"/>
  <c r="E41" i="1"/>
  <c r="F41" i="1" s="1"/>
  <c r="I40" i="1"/>
  <c r="E40" i="1"/>
  <c r="F40" i="1" s="1"/>
  <c r="I39" i="1"/>
  <c r="E39" i="1"/>
  <c r="F39" i="1" s="1"/>
  <c r="I38" i="1"/>
  <c r="F38" i="1"/>
  <c r="E38" i="1"/>
  <c r="I37" i="1"/>
  <c r="E37" i="1"/>
  <c r="F37" i="1" s="1"/>
  <c r="I36" i="1"/>
  <c r="E36" i="1"/>
  <c r="F36" i="1" s="1"/>
  <c r="I35" i="1"/>
  <c r="F35" i="1"/>
  <c r="E35" i="1"/>
  <c r="I34" i="1"/>
  <c r="E34" i="1"/>
  <c r="F34" i="1" s="1"/>
  <c r="I33" i="1"/>
  <c r="E33" i="1"/>
  <c r="F33" i="1" s="1"/>
  <c r="I32" i="1"/>
  <c r="F32" i="1"/>
  <c r="E32" i="1"/>
  <c r="I31" i="1"/>
  <c r="E31" i="1"/>
  <c r="F31" i="1" s="1"/>
  <c r="I30" i="1"/>
  <c r="E30" i="1"/>
  <c r="F30" i="1" s="1"/>
  <c r="I29" i="1"/>
  <c r="E29" i="1"/>
  <c r="F29" i="1" s="1"/>
  <c r="I28" i="1"/>
  <c r="E28" i="1"/>
  <c r="F28" i="1" s="1"/>
  <c r="I27" i="1"/>
  <c r="E27" i="1"/>
  <c r="F27" i="1" s="1"/>
  <c r="I26" i="1"/>
  <c r="F26" i="1"/>
  <c r="E26" i="1"/>
  <c r="I25" i="1"/>
  <c r="E25" i="1"/>
  <c r="F25" i="1" s="1"/>
  <c r="I24" i="1"/>
  <c r="E24" i="1"/>
  <c r="F24" i="1" s="1"/>
  <c r="I23" i="1"/>
  <c r="E23" i="1"/>
  <c r="F23" i="1" s="1"/>
  <c r="I22" i="1"/>
  <c r="E22" i="1"/>
  <c r="F22" i="1" s="1"/>
  <c r="I21" i="1"/>
  <c r="E21" i="1"/>
  <c r="F21" i="1" s="1"/>
  <c r="I20" i="1"/>
  <c r="E20" i="1"/>
  <c r="F20" i="1" s="1"/>
  <c r="I19" i="1"/>
  <c r="E19" i="1"/>
  <c r="F19" i="1" s="1"/>
  <c r="I18" i="1"/>
  <c r="F18" i="1"/>
  <c r="E18" i="1"/>
  <c r="I17" i="1"/>
  <c r="E17" i="1"/>
  <c r="F17" i="1" s="1"/>
  <c r="I16" i="1"/>
  <c r="E16" i="1"/>
  <c r="F16" i="1" s="1"/>
  <c r="I15" i="1"/>
  <c r="F15" i="1"/>
  <c r="E15" i="1"/>
  <c r="I14" i="1"/>
  <c r="E14" i="1"/>
  <c r="F14" i="1" s="1"/>
  <c r="I13" i="1"/>
  <c r="E13" i="1"/>
  <c r="F13" i="1" s="1"/>
  <c r="I12" i="1"/>
  <c r="F12" i="1"/>
  <c r="E12" i="1"/>
  <c r="I11" i="1"/>
  <c r="E11" i="1"/>
  <c r="F11" i="1" s="1"/>
  <c r="I10" i="1"/>
  <c r="E10" i="1"/>
  <c r="F10" i="1" s="1"/>
  <c r="I9" i="1"/>
  <c r="E9" i="1"/>
  <c r="F9" i="1" s="1"/>
  <c r="I8" i="1"/>
  <c r="E8" i="1"/>
  <c r="F8" i="1" s="1"/>
  <c r="I7" i="1"/>
  <c r="E7" i="1"/>
  <c r="F7" i="1" s="1"/>
  <c r="I6" i="1"/>
  <c r="F6" i="1"/>
  <c r="E6" i="1"/>
  <c r="I5" i="1"/>
  <c r="E5" i="1"/>
  <c r="F5" i="1" s="1"/>
  <c r="I4" i="1"/>
  <c r="E4" i="1"/>
  <c r="F4" i="1" s="1"/>
  <c r="I3" i="1"/>
  <c r="E3" i="1"/>
  <c r="F3" i="1" s="1"/>
  <c r="I2" i="1"/>
  <c r="I43" i="1" s="1"/>
  <c r="E2" i="1"/>
  <c r="F2" i="1" s="1"/>
  <c r="F42" i="1" l="1"/>
  <c r="F43" i="1"/>
  <c r="F79" i="1"/>
  <c r="F78" i="1"/>
  <c r="F81" i="1"/>
  <c r="I93" i="1"/>
  <c r="F45" i="1"/>
  <c r="F51" i="1"/>
  <c r="I51" i="1"/>
  <c r="I78" i="1"/>
  <c r="I96" i="1" s="1"/>
  <c r="E43" i="1"/>
  <c r="E79" i="1"/>
  <c r="I42" i="1"/>
  <c r="F47" i="1" l="1"/>
  <c r="F48" i="1"/>
  <c r="F92" i="1"/>
  <c r="F96" i="1" s="1"/>
  <c r="F93" i="1"/>
</calcChain>
</file>

<file path=xl/sharedStrings.xml><?xml version="1.0" encoding="utf-8"?>
<sst xmlns="http://schemas.openxmlformats.org/spreadsheetml/2006/main" count="268" uniqueCount="104">
  <si>
    <t>Nom d'affichage</t>
  </si>
  <si>
    <t>Quantité virtuellement disponible</t>
  </si>
  <si>
    <t>Unité de mesure</t>
  </si>
  <si>
    <t>Prix unitaire d'achat</t>
  </si>
  <si>
    <t xml:space="preserve">Valeur du stock disponible </t>
  </si>
  <si>
    <t xml:space="preserve">Prix de vente unitaire </t>
  </si>
  <si>
    <r>
      <t>Quantités vendues 1</t>
    </r>
    <r>
      <rPr>
        <b/>
        <vertAlign val="superscript"/>
        <sz val="11"/>
        <color theme="1"/>
        <rFont val="Aptos Narrow"/>
        <family val="2"/>
        <scheme val="minor"/>
      </rPr>
      <t xml:space="preserve"> er </t>
    </r>
    <r>
      <rPr>
        <b/>
        <sz val="11"/>
        <color theme="1"/>
        <rFont val="Aptos Narrow"/>
        <family val="2"/>
        <scheme val="minor"/>
      </rPr>
      <t>semestre 2025</t>
    </r>
  </si>
  <si>
    <t>Chiffre d'affaires du 1er semestre</t>
  </si>
  <si>
    <t>Fournisseurs</t>
  </si>
  <si>
    <t>[BA1059] CRÈME ANTI-ÂGE NECTAR ETERNEL 50 ML</t>
  </si>
  <si>
    <t>Unités</t>
  </si>
  <si>
    <t>AVICENNE IMPORT EXPORT</t>
  </si>
  <si>
    <t>[BA1014] LE KAJAL LAKSHMI® BLEU PROFOND TUBE DE 1</t>
  </si>
  <si>
    <t>[BA1015] LE KAJAL LAKSHMI® ARGENT TUBE DE 1</t>
  </si>
  <si>
    <t>[BA1016] LE KAJAL LAKSHMI® TAUPE TUBE DE 1</t>
  </si>
  <si>
    <t>[BA1077] CRÈME DE NUIT ROSE PEAU SÈCHE TUBE DE 50 ML.</t>
  </si>
  <si>
    <t>[BA1075] CRÈME DE NUIT ALOÈS PEAU SENSIBLE TUBE DE 50 ML.</t>
  </si>
  <si>
    <t>[BA1060] SOINS DES YEUX ECLAT DE ROSE 15ML</t>
  </si>
  <si>
    <t>[BA1074] CRÈME DE JOUR ALOÈS  PEAU SENSIBLE TUBE DE 50 ML.</t>
  </si>
  <si>
    <t>[BA1076] CRÈME DE JOUR ROSE PEAU SÈCHE TUBE DE 50 ML.</t>
  </si>
  <si>
    <t>[BA1056] SHAMPOING CAPILARGIL ROSE 400 ML</t>
  </si>
  <si>
    <t>[BA1050] SHAMPOOING BRILLANCE À L'ORTIE</t>
  </si>
  <si>
    <t>[BA1052] SOIN COLORANT NOISETTE CUIVRÉE 100G</t>
  </si>
  <si>
    <t>[BA1053] SOIN COLORANT CHÊNES DORÉS 100G</t>
  </si>
  <si>
    <t>[BA1054] SOIN COLORANT CHÂTAIGNE 100G</t>
  </si>
  <si>
    <t>[BA1055] SOIN COLORANT EBENE100G</t>
  </si>
  <si>
    <t>[BA1003] SAVON LIQUIDE HUILE OLIVE BIO 1 L</t>
  </si>
  <si>
    <t>[BA1063] SAVON NOIR A L EUCALYPTUS</t>
  </si>
  <si>
    <t>[BA1002] SAVON LIQUIDE MENTHE POIVREE BIO 1L</t>
  </si>
  <si>
    <t>[BA1020] SAVON LIQUIDE NEUTRE 1L</t>
  </si>
  <si>
    <t>[BA1007] POT ARGILE VERTE 1.5 KG</t>
  </si>
  <si>
    <t>[BA1051] SHAMPOOING VOLUMATEUR MIEL ET BIÈRE</t>
  </si>
  <si>
    <t>[BA1017] SAVONNETTES HUILE OLIVE (X3) BIO 500 GR</t>
  </si>
  <si>
    <t>[BA1026] NATUR INTIM GEL DOUCEUR TOILETTE INTIME 300 ML</t>
  </si>
  <si>
    <t>[BA1006] ARGILE VERTE CONCASSEE 3 KG</t>
  </si>
  <si>
    <t>[BA1008] ARGILE VERTE GRANULEE 3 KG</t>
  </si>
  <si>
    <t>[BA1045] ERIDENE HALEINE FRAICHE 250ML</t>
  </si>
  <si>
    <t>[BA1046] DENTIFRICE GENCIVES FRAGILES</t>
  </si>
  <si>
    <t>[BA1041] DENTARGILE ANIS 100G</t>
  </si>
  <si>
    <t>[BA1042] DENTARGILE CITRON 100G</t>
  </si>
  <si>
    <t>[BA1043] DENTOLIS PROPOLIS</t>
  </si>
  <si>
    <t>[BA1044] DENTARGILE ROMARIN 100G</t>
  </si>
  <si>
    <t>[BA1004] DENTIFRICE ARGILE MENTHE</t>
  </si>
  <si>
    <t>[BA1005] DENTIFRICE ARGILE ROMARIN</t>
  </si>
  <si>
    <t>[BA1039] DENTIFRICE ARGILE NATURE</t>
  </si>
  <si>
    <t>[BA1012] TAMPONS REGULAR X 20</t>
  </si>
  <si>
    <t>[BA1057] SAVON LIQUIDE ALEP 200 ML</t>
  </si>
  <si>
    <t>[BA1001] SAVON MAINS ECOCERT 250 ML LAVANDE</t>
  </si>
  <si>
    <t>[BA1009] ARGILE VERTE VENTILEE 300 GR</t>
  </si>
  <si>
    <t>[BA1011] PROTEGE SLIP X 30</t>
  </si>
  <si>
    <t>[BA1013] BATONNETS OREILLE X 200</t>
  </si>
  <si>
    <t>TOTAL AVICENNE</t>
  </si>
  <si>
    <t>DONNÉES MOYENNES</t>
  </si>
  <si>
    <t xml:space="preserve">NOMBRE DE PRODUITS PAR FOURNISSEUR </t>
  </si>
  <si>
    <t>[BA1000] OMBRE A PAUPIERES 007 OR CUIVRE NACRE</t>
  </si>
  <si>
    <t>COULEUR CARAMEL</t>
  </si>
  <si>
    <t>[BA1010] OMBRE A PAUPIERES 049 GRIS ANTHRACITE NACRE</t>
  </si>
  <si>
    <t>TOTAL COULEUR CARAMEL</t>
  </si>
  <si>
    <t>[BA1058] HUILE DE SOIN BOULEAU ARNICA 75 ML DR HAUSCHKA</t>
  </si>
  <si>
    <t>DR.HAUSCHKA</t>
  </si>
  <si>
    <t>TOTAL DR HAUSCHKA</t>
  </si>
  <si>
    <t>[BA1062] CREME SOLAIRE SPF15 PEAUX MATES 75 ML</t>
  </si>
  <si>
    <t>MELVITA</t>
  </si>
  <si>
    <t>[BA1064] CREME MAIN 150 ML</t>
  </si>
  <si>
    <t>[BA1065] CREME EXTRA DOUCE POUR LES PIEDS 150 ML</t>
  </si>
  <si>
    <t>[BA1061] HUILE D'ARNICA 50 ML</t>
  </si>
  <si>
    <t>[BA1049] DENTIFRICE DENTS BLANCHES</t>
  </si>
  <si>
    <t>[BA1047] DENTIFRICE HALEINE FRAICHE</t>
  </si>
  <si>
    <t>[BA1048] DENTIFRICE GENCIVES SENSIBLES</t>
  </si>
  <si>
    <t>[BA1037] SAVON ECORCE D ORANGE 100 GR</t>
  </si>
  <si>
    <t>[BA1021] SAVON CHEVREFEUILLE 100 GR</t>
  </si>
  <si>
    <t>[BA1022] SAVON VERVEINE 100 GR</t>
  </si>
  <si>
    <t>[BA1023] SAVON LAVANDE 100 GR</t>
  </si>
  <si>
    <t>[BA1024] SAVON FLEUR DE TILLEUL 100 GR</t>
  </si>
  <si>
    <t>[BA1025] SAVON JASMIN 100 GR</t>
  </si>
  <si>
    <t>[BA1027] SAVON EGLANTINE 100 GR</t>
  </si>
  <si>
    <t>[BA1028] SAVON MIMOSA 100 GR</t>
  </si>
  <si>
    <t>[BA1029] SAVON ONAGRE AUBEPINE 100 GR</t>
  </si>
  <si>
    <t>[BA1030] SAVON SANTAL 100 GR</t>
  </si>
  <si>
    <t>[BA1031] SAVON VANILLE 100 GR</t>
  </si>
  <si>
    <t>[BA1032] SAVON VETYVER 100 GR</t>
  </si>
  <si>
    <t>[BA1033] SAVON CANNELLE ORANGE 100 GR</t>
  </si>
  <si>
    <t>[BA1034] SAVON THE VERT 100 GR</t>
  </si>
  <si>
    <t>[BA1035] SAVON CLEMENTINE 100 GR</t>
  </si>
  <si>
    <t>[BA1036] SAVON PECHE 100 GR</t>
  </si>
  <si>
    <t>[BA1038] SAVON PATCHOULI 100 GR</t>
  </si>
  <si>
    <t>TOTAL MELVITA</t>
  </si>
  <si>
    <t>[BA1073] ROSE MUSQUEE 30ML</t>
  </si>
  <si>
    <t>WELEDA</t>
  </si>
  <si>
    <t>[BA1069] HUILE MASSAGE ARNICA 200 ML</t>
  </si>
  <si>
    <t>[BA1067] LAIT CORPOREL A LA ROSE MUSQUEE 200 ML</t>
  </si>
  <si>
    <t>[BA1070] HUILE AU CALENDULA 100 ML</t>
  </si>
  <si>
    <t>[BA1068] HUILE MASSAGE ARNICA 100 ML</t>
  </si>
  <si>
    <t>[BA1072] DEODORANT A LA SAUGE 100 ML</t>
  </si>
  <si>
    <t>[BA1066] CREME AU CALENDULA 75 ML</t>
  </si>
  <si>
    <t>[BA1071] DEODORANT CITRUS 100 ML</t>
  </si>
  <si>
    <t>[BA1019] SAVON VEGETAL A LA ROSE 100 GR</t>
  </si>
  <si>
    <t>[BA1040] DENTIFRICE PATE AU RATANHIA 75 ML</t>
  </si>
  <si>
    <t>[BA1018] SAVON VEGETAL A L'IRIS 100 GR</t>
  </si>
  <si>
    <t>TOTAL WELEDA</t>
  </si>
  <si>
    <t>DONNÉES GLOBALES DE LA GAMME SANTÉ / BEAUTÉ</t>
  </si>
  <si>
    <t>TOP 5 DES MEILLEURES VENTES AVICENNE</t>
  </si>
  <si>
    <t>RANG</t>
  </si>
  <si>
    <t>Quantité
 en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</si>
</sst>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4" fontId="0" fillId="0" borderId="0" xfId="1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" fontId="0" fillId="0" borderId="0" xfId="1" applyNumberFormat="1" applyFont="1" applyAlignment="1">
      <alignment horizontal="center" vertical="center" wrapText="1"/>
    </xf>
    <xf numFmtId="44" fontId="0" fillId="0" borderId="0" xfId="2" applyFont="1" applyAlignment="1">
      <alignment horizontal="center" vertical="center" wrapText="1"/>
    </xf>
    <xf numFmtId="0" fontId="0" fillId="0" borderId="0" xfId="0" applyAlignment="1">
      <alignment vertical="center"/>
    </xf>
    <xf numFmtId="4" fontId="0" fillId="2" borderId="4" xfId="0" applyNumberFormat="1" applyFill="1" applyBorder="1" applyAlignment="1">
      <alignment vertical="center" wrapText="1"/>
    </xf>
    <xf numFmtId="164" fontId="0" fillId="2" borderId="5" xfId="1" applyNumberFormat="1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horizontal="center" vertical="center" wrapText="1"/>
    </xf>
    <xf numFmtId="44" fontId="0" fillId="2" borderId="5" xfId="2" applyFon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vertical="center" wrapText="1"/>
    </xf>
    <xf numFmtId="4" fontId="0" fillId="2" borderId="8" xfId="1" applyNumberFormat="1" applyFont="1" applyFill="1" applyBorder="1" applyAlignment="1">
      <alignment vertical="center" wrapText="1"/>
    </xf>
    <xf numFmtId="4" fontId="0" fillId="2" borderId="8" xfId="1" applyNumberFormat="1" applyFont="1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2" borderId="10" xfId="0" applyNumberFormat="1" applyFill="1" applyBorder="1" applyAlignment="1">
      <alignment vertical="center" wrapText="1"/>
    </xf>
    <xf numFmtId="4" fontId="0" fillId="2" borderId="1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44" fontId="0" fillId="0" borderId="0" xfId="2" applyFont="1" applyAlignment="1">
      <alignment vertical="center"/>
    </xf>
    <xf numFmtId="0" fontId="2" fillId="2" borderId="13" xfId="0" applyFont="1" applyFill="1" applyBorder="1" applyAlignment="1">
      <alignment vertical="center"/>
    </xf>
    <xf numFmtId="164" fontId="2" fillId="2" borderId="13" xfId="1" applyNumberFormat="1" applyFont="1" applyFill="1" applyBorder="1" applyAlignment="1">
      <alignment horizontal="center" vertical="center"/>
    </xf>
    <xf numFmtId="44" fontId="2" fillId="2" borderId="10" xfId="2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44" fontId="2" fillId="0" borderId="15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6" xfId="1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1" applyNumberFormat="1" applyFont="1" applyBorder="1" applyAlignment="1">
      <alignment horizontal="center" vertical="center"/>
    </xf>
    <xf numFmtId="164" fontId="2" fillId="2" borderId="10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Quantité en stock par fournisseur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005468066491686"/>
          <c:y val="0.19486111111111112"/>
          <c:w val="0.62314676290463689"/>
          <c:h val="0.72125801983085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'attendu NIVEAU 2'!$B$1</c:f>
              <c:strCache>
                <c:ptCount val="1"/>
                <c:pt idx="0">
                  <c:v> Quantité
 en stock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('attendu NIVEAU 2'!$A$42,'attendu NIVEAU 2'!$A$47,'attendu NIVEAU 2'!$A$51,'attendu NIVEAU 2'!$A$78,'attendu NIVEAU 2'!$A$92)</c:f>
              <c:strCache>
                <c:ptCount val="5"/>
                <c:pt idx="0">
                  <c:v>TOTAL AVICENNE</c:v>
                </c:pt>
                <c:pt idx="1">
                  <c:v>TOTAL COULEUR CARAMEL</c:v>
                </c:pt>
                <c:pt idx="2">
                  <c:v>TOTAL DR HAUSCHKA</c:v>
                </c:pt>
                <c:pt idx="3">
                  <c:v>TOTAL MELVITA</c:v>
                </c:pt>
                <c:pt idx="4">
                  <c:v>TOTAL WELEDA</c:v>
                </c:pt>
              </c:strCache>
            </c:strRef>
          </c:cat>
          <c:val>
            <c:numRef>
              <c:f>('attendu NIVEAU 2'!$B$42,'attendu NIVEAU 2'!$B$47,'attendu NIVEAU 2'!$B$51,'attendu NIVEAU 2'!$B$78,'attendu NIVEAU 2'!$B$92)</c:f>
              <c:numCache>
                <c:formatCode>_-* #\ ##0_-;\-* #\ ##0_-;_-* "-"??_-;_-@_-</c:formatCode>
                <c:ptCount val="5"/>
                <c:pt idx="0">
                  <c:v>2510</c:v>
                </c:pt>
                <c:pt idx="1">
                  <c:v>150</c:v>
                </c:pt>
                <c:pt idx="2">
                  <c:v>23</c:v>
                </c:pt>
                <c:pt idx="3">
                  <c:v>1361</c:v>
                </c:pt>
                <c:pt idx="4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F-4F90-83A0-B62C3E07E9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30229055"/>
        <c:axId val="1730239135"/>
      </c:barChart>
      <c:catAx>
        <c:axId val="1730229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0239135"/>
        <c:crosses val="autoZero"/>
        <c:auto val="1"/>
        <c:lblAlgn val="ctr"/>
        <c:lblOffset val="100"/>
        <c:noMultiLvlLbl val="0"/>
      </c:catAx>
      <c:valAx>
        <c:axId val="173023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0229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MELVITA</a:t>
            </a:r>
            <a:r>
              <a:rPr lang="fr-FR" baseline="0"/>
              <a:t> : </a:t>
            </a:r>
            <a:r>
              <a:rPr lang="fr-FR"/>
              <a:t>QUANTITÉS VENDUES</a:t>
            </a:r>
          </a:p>
          <a:p>
            <a:pPr>
              <a:defRPr/>
            </a:pPr>
            <a:r>
              <a:rPr lang="fr-FR" i="1"/>
              <a:t>Semestre</a:t>
            </a:r>
            <a:r>
              <a:rPr lang="fr-FR" i="1" baseline="0"/>
              <a:t> 1</a:t>
            </a:r>
            <a:r>
              <a:rPr lang="fr-FR"/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50274383165537484"/>
          <c:y val="0.27816761556065278"/>
          <c:w val="0.45783355205599302"/>
          <c:h val="0.642137649460484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'attendu NIVEAU 2'!$A$54:$A$77</c:f>
              <c:strCache>
                <c:ptCount val="24"/>
                <c:pt idx="0">
                  <c:v>[BA1062] CREME SOLAIRE SPF15 PEAUX MATES 75 ML</c:v>
                </c:pt>
                <c:pt idx="1">
                  <c:v>[BA1064] CREME MAIN 150 ML</c:v>
                </c:pt>
                <c:pt idx="2">
                  <c:v>[BA1065] CREME EXTRA DOUCE POUR LES PIEDS 150 ML</c:v>
                </c:pt>
                <c:pt idx="3">
                  <c:v>[BA1061] HUILE D'ARNICA 50 ML</c:v>
                </c:pt>
                <c:pt idx="4">
                  <c:v>[BA1049] DENTIFRICE DENTS BLANCHES</c:v>
                </c:pt>
                <c:pt idx="5">
                  <c:v>[BA1047] DENTIFRICE HALEINE FRAICHE</c:v>
                </c:pt>
                <c:pt idx="6">
                  <c:v>[BA1048] DENTIFRICE GENCIVES SENSIBLES</c:v>
                </c:pt>
                <c:pt idx="7">
                  <c:v>[BA1037] SAVON ECORCE D ORANGE 100 GR</c:v>
                </c:pt>
                <c:pt idx="8">
                  <c:v>[BA1021] SAVON CHEVREFEUILLE 100 GR</c:v>
                </c:pt>
                <c:pt idx="9">
                  <c:v>[BA1022] SAVON VERVEINE 100 GR</c:v>
                </c:pt>
                <c:pt idx="10">
                  <c:v>[BA1023] SAVON LAVANDE 100 GR</c:v>
                </c:pt>
                <c:pt idx="11">
                  <c:v>[BA1024] SAVON FLEUR DE TILLEUL 100 GR</c:v>
                </c:pt>
                <c:pt idx="12">
                  <c:v>[BA1025] SAVON JASMIN 100 GR</c:v>
                </c:pt>
                <c:pt idx="13">
                  <c:v>[BA1027] SAVON EGLANTINE 100 GR</c:v>
                </c:pt>
                <c:pt idx="14">
                  <c:v>[BA1028] SAVON MIMOSA 100 GR</c:v>
                </c:pt>
                <c:pt idx="15">
                  <c:v>[BA1029] SAVON ONAGRE AUBEPINE 100 GR</c:v>
                </c:pt>
                <c:pt idx="16">
                  <c:v>[BA1030] SAVON SANTAL 100 GR</c:v>
                </c:pt>
                <c:pt idx="17">
                  <c:v>[BA1031] SAVON VANILLE 100 GR</c:v>
                </c:pt>
                <c:pt idx="18">
                  <c:v>[BA1032] SAVON VETYVER 100 GR</c:v>
                </c:pt>
                <c:pt idx="19">
                  <c:v>[BA1033] SAVON CANNELLE ORANGE 100 GR</c:v>
                </c:pt>
                <c:pt idx="20">
                  <c:v>[BA1034] SAVON THE VERT 100 GR</c:v>
                </c:pt>
                <c:pt idx="21">
                  <c:v>[BA1035] SAVON CLEMENTINE 100 GR</c:v>
                </c:pt>
                <c:pt idx="22">
                  <c:v>[BA1036] SAVON PECHE 100 GR</c:v>
                </c:pt>
                <c:pt idx="23">
                  <c:v>[BA1038] SAVON PATCHOULI 100 GR</c:v>
                </c:pt>
              </c:strCache>
            </c:strRef>
          </c:cat>
          <c:val>
            <c:numRef>
              <c:f>'attendu NIVEAU 2'!$H$54:$H$77</c:f>
              <c:numCache>
                <c:formatCode>0</c:formatCode>
                <c:ptCount val="24"/>
                <c:pt idx="0">
                  <c:v>770</c:v>
                </c:pt>
                <c:pt idx="1">
                  <c:v>342</c:v>
                </c:pt>
                <c:pt idx="2">
                  <c:v>544</c:v>
                </c:pt>
                <c:pt idx="3">
                  <c:v>456</c:v>
                </c:pt>
                <c:pt idx="4">
                  <c:v>501</c:v>
                </c:pt>
                <c:pt idx="5">
                  <c:v>478</c:v>
                </c:pt>
                <c:pt idx="6">
                  <c:v>491</c:v>
                </c:pt>
                <c:pt idx="7">
                  <c:v>450</c:v>
                </c:pt>
                <c:pt idx="8">
                  <c:v>517</c:v>
                </c:pt>
                <c:pt idx="9">
                  <c:v>624</c:v>
                </c:pt>
                <c:pt idx="10">
                  <c:v>354</c:v>
                </c:pt>
                <c:pt idx="11">
                  <c:v>679</c:v>
                </c:pt>
                <c:pt idx="12">
                  <c:v>770</c:v>
                </c:pt>
                <c:pt idx="13">
                  <c:v>553</c:v>
                </c:pt>
                <c:pt idx="14">
                  <c:v>980</c:v>
                </c:pt>
                <c:pt idx="15">
                  <c:v>990</c:v>
                </c:pt>
                <c:pt idx="16">
                  <c:v>780</c:v>
                </c:pt>
                <c:pt idx="17">
                  <c:v>801</c:v>
                </c:pt>
                <c:pt idx="18">
                  <c:v>503</c:v>
                </c:pt>
                <c:pt idx="19">
                  <c:v>604</c:v>
                </c:pt>
                <c:pt idx="20">
                  <c:v>509</c:v>
                </c:pt>
                <c:pt idx="21">
                  <c:v>700</c:v>
                </c:pt>
                <c:pt idx="22">
                  <c:v>125</c:v>
                </c:pt>
                <c:pt idx="23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6-4271-9D41-7C9E5D01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30242495"/>
        <c:axId val="1730226175"/>
      </c:barChart>
      <c:catAx>
        <c:axId val="1730242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0226175"/>
        <c:crosses val="autoZero"/>
        <c:auto val="1"/>
        <c:lblAlgn val="ctr"/>
        <c:lblOffset val="100"/>
        <c:noMultiLvlLbl val="0"/>
      </c:catAx>
      <c:valAx>
        <c:axId val="1730226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0242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299662</xdr:colOff>
      <xdr:row>106</xdr:row>
      <xdr:rowOff>130995</xdr:rowOff>
    </xdr:from>
    <xdr:to>
      <xdr:col>2</xdr:col>
      <xdr:colOff>428089</xdr:colOff>
      <xdr:row>123</xdr:row>
      <xdr:rowOff>119864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49AFDA-0BD8-40C1-8F96-FEC02AA37A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844233</xdr:colOff>
      <xdr:row>106</xdr:row>
      <xdr:rowOff>107101</xdr:rowOff>
    </xdr:from>
    <xdr:to>
      <xdr:col>8</xdr:col>
      <xdr:colOff>561695</xdr:colOff>
      <xdr:row>123</xdr:row>
      <xdr:rowOff>128426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C886-C6DB-4F8A-8F4C-8FFD565E8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FB2C-31AD-4758-9418-DCE99325EAE9}">
  <sheetPr>
    <tabColor theme="9" tint="0.59999389629810485"/>
    <pageSetUpPr fitToPage="1"/>
  </sheetPr>
  <dimension ref="A1:J105"/>
  <sheetViews>
    <sheetView showGridLines="0" tabSelected="1" view="pageBreakPreview" zoomScale="54" zoomScaleNormal="70" zoomScaleSheetLayoutView="54" workbookViewId="0">
      <pane xSplit="6" ySplit="10" topLeftCell="G67" activePane="bottomRight" state="frozen"/>
      <selection pane="topRight" activeCell="G1" sqref="G1"/>
      <selection pane="bottomLeft" activeCell="A11" sqref="A11"/>
      <selection pane="bottomRight" activeCell="P34" sqref="P34"/>
    </sheetView>
  </sheetViews>
  <sheetFormatPr baseColWidth="10" defaultColWidth="8.86328125" defaultRowHeight="14.25" x14ac:dyDescent="0.45"/>
  <cols>
    <col min="1" max="1" width="57.33203125" style="12" customWidth="1"/>
    <col min="2" max="3" width="12.6640625" style="28" customWidth="1"/>
    <col min="4" max="4" width="12.6640625" style="27" customWidth="1"/>
    <col min="5" max="6" width="12.6640625" style="12" customWidth="1"/>
    <col min="7" max="7" width="12.6640625" style="27" customWidth="1"/>
    <col min="8" max="8" width="12.6640625" style="12" customWidth="1"/>
    <col min="9" max="9" width="15.6640625" style="29" customWidth="1"/>
    <col min="10" max="10" width="30.6640625" style="27" customWidth="1"/>
    <col min="11" max="16384" width="8.86328125" style="12"/>
  </cols>
  <sheetData>
    <row r="1" spans="1:10" s="6" customFormat="1" ht="44.25" x14ac:dyDescent="0.45">
      <c r="A1" s="1" t="s">
        <v>0</v>
      </c>
      <c r="B1" s="2" t="s">
        <v>103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5" t="s">
        <v>8</v>
      </c>
    </row>
    <row r="2" spans="1:10" ht="20" customHeight="1" x14ac:dyDescent="0.45">
      <c r="A2" s="7" t="s">
        <v>9</v>
      </c>
      <c r="B2" s="8">
        <v>52</v>
      </c>
      <c r="C2" s="8">
        <v>50</v>
      </c>
      <c r="D2" s="9" t="s">
        <v>10</v>
      </c>
      <c r="E2" s="7">
        <f>G2/3</f>
        <v>11.093333333333334</v>
      </c>
      <c r="F2" s="7">
        <f>C2*E2</f>
        <v>554.66666666666674</v>
      </c>
      <c r="G2" s="9">
        <v>33.28</v>
      </c>
      <c r="H2" s="10">
        <v>435</v>
      </c>
      <c r="I2" s="11">
        <f>G2*H2</f>
        <v>14476.800000000001</v>
      </c>
      <c r="J2" s="9" t="s">
        <v>11</v>
      </c>
    </row>
    <row r="3" spans="1:10" ht="20" customHeight="1" x14ac:dyDescent="0.45">
      <c r="A3" s="7" t="s">
        <v>12</v>
      </c>
      <c r="B3" s="8">
        <v>45</v>
      </c>
      <c r="C3" s="8">
        <v>45</v>
      </c>
      <c r="D3" s="9" t="s">
        <v>10</v>
      </c>
      <c r="E3" s="7">
        <f t="shared" ref="E3:E41" si="0">G3/3</f>
        <v>8.706666666666667</v>
      </c>
      <c r="F3" s="7">
        <f t="shared" ref="F3:F66" si="1">C3*E3</f>
        <v>391.8</v>
      </c>
      <c r="G3" s="9">
        <v>26.12</v>
      </c>
      <c r="H3" s="10">
        <v>365</v>
      </c>
      <c r="I3" s="11">
        <f t="shared" ref="I3:I66" si="2">G3*H3</f>
        <v>9533.8000000000011</v>
      </c>
      <c r="J3" s="9" t="s">
        <v>11</v>
      </c>
    </row>
    <row r="4" spans="1:10" ht="20" customHeight="1" x14ac:dyDescent="0.45">
      <c r="A4" s="7" t="s">
        <v>13</v>
      </c>
      <c r="B4" s="8">
        <v>46</v>
      </c>
      <c r="C4" s="8">
        <v>40</v>
      </c>
      <c r="D4" s="9" t="s">
        <v>10</v>
      </c>
      <c r="E4" s="7">
        <f t="shared" si="0"/>
        <v>8.706666666666667</v>
      </c>
      <c r="F4" s="7">
        <f t="shared" si="1"/>
        <v>348.26666666666665</v>
      </c>
      <c r="G4" s="9">
        <v>26.12</v>
      </c>
      <c r="H4" s="10">
        <v>987</v>
      </c>
      <c r="I4" s="11">
        <f t="shared" si="2"/>
        <v>25780.440000000002</v>
      </c>
      <c r="J4" s="9" t="s">
        <v>11</v>
      </c>
    </row>
    <row r="5" spans="1:10" ht="20" customHeight="1" x14ac:dyDescent="0.45">
      <c r="A5" s="7" t="s">
        <v>14</v>
      </c>
      <c r="B5" s="8">
        <v>72</v>
      </c>
      <c r="C5" s="8">
        <v>72</v>
      </c>
      <c r="D5" s="9" t="s">
        <v>10</v>
      </c>
      <c r="E5" s="7">
        <f t="shared" si="0"/>
        <v>8.706666666666667</v>
      </c>
      <c r="F5" s="7">
        <f t="shared" si="1"/>
        <v>626.88</v>
      </c>
      <c r="G5" s="9">
        <v>26.12</v>
      </c>
      <c r="H5" s="10">
        <v>356</v>
      </c>
      <c r="I5" s="11">
        <f t="shared" si="2"/>
        <v>9298.7200000000012</v>
      </c>
      <c r="J5" s="9" t="s">
        <v>11</v>
      </c>
    </row>
    <row r="6" spans="1:10" ht="20" customHeight="1" x14ac:dyDescent="0.45">
      <c r="A6" s="7" t="s">
        <v>15</v>
      </c>
      <c r="B6" s="8">
        <v>100</v>
      </c>
      <c r="C6" s="8">
        <v>100</v>
      </c>
      <c r="D6" s="9" t="s">
        <v>10</v>
      </c>
      <c r="E6" s="7">
        <f t="shared" si="0"/>
        <v>7.4933333333333332</v>
      </c>
      <c r="F6" s="7">
        <f t="shared" si="1"/>
        <v>749.33333333333337</v>
      </c>
      <c r="G6" s="9">
        <v>22.48</v>
      </c>
      <c r="H6" s="10">
        <v>428</v>
      </c>
      <c r="I6" s="11">
        <f t="shared" si="2"/>
        <v>9621.44</v>
      </c>
      <c r="J6" s="9" t="s">
        <v>11</v>
      </c>
    </row>
    <row r="7" spans="1:10" ht="20" customHeight="1" x14ac:dyDescent="0.45">
      <c r="A7" s="7" t="s">
        <v>16</v>
      </c>
      <c r="B7" s="8">
        <v>37</v>
      </c>
      <c r="C7" s="8">
        <v>37</v>
      </c>
      <c r="D7" s="9" t="s">
        <v>10</v>
      </c>
      <c r="E7" s="7">
        <f t="shared" si="0"/>
        <v>7.29</v>
      </c>
      <c r="F7" s="7">
        <f t="shared" si="1"/>
        <v>269.73</v>
      </c>
      <c r="G7" s="9">
        <v>21.87</v>
      </c>
      <c r="H7" s="10">
        <v>621</v>
      </c>
      <c r="I7" s="11">
        <f t="shared" si="2"/>
        <v>13581.27</v>
      </c>
      <c r="J7" s="9" t="s">
        <v>11</v>
      </c>
    </row>
    <row r="8" spans="1:10" ht="20" customHeight="1" x14ac:dyDescent="0.45">
      <c r="A8" s="7" t="s">
        <v>17</v>
      </c>
      <c r="B8" s="8">
        <v>60</v>
      </c>
      <c r="C8" s="8">
        <v>60</v>
      </c>
      <c r="D8" s="9" t="s">
        <v>10</v>
      </c>
      <c r="E8" s="7">
        <f t="shared" si="0"/>
        <v>6.8166666666666664</v>
      </c>
      <c r="F8" s="7">
        <f t="shared" si="1"/>
        <v>409</v>
      </c>
      <c r="G8" s="9">
        <v>20.45</v>
      </c>
      <c r="H8" s="10">
        <v>432</v>
      </c>
      <c r="I8" s="11">
        <f t="shared" si="2"/>
        <v>8834.4</v>
      </c>
      <c r="J8" s="9" t="s">
        <v>11</v>
      </c>
    </row>
    <row r="9" spans="1:10" ht="20" customHeight="1" x14ac:dyDescent="0.45">
      <c r="A9" s="7" t="s">
        <v>18</v>
      </c>
      <c r="B9" s="8">
        <v>80</v>
      </c>
      <c r="C9" s="8">
        <v>70</v>
      </c>
      <c r="D9" s="9" t="s">
        <v>10</v>
      </c>
      <c r="E9" s="7">
        <f t="shared" si="0"/>
        <v>6.706666666666667</v>
      </c>
      <c r="F9" s="7">
        <f t="shared" si="1"/>
        <v>469.4666666666667</v>
      </c>
      <c r="G9" s="9">
        <v>20.12</v>
      </c>
      <c r="H9" s="10">
        <v>689</v>
      </c>
      <c r="I9" s="11">
        <f t="shared" si="2"/>
        <v>13862.68</v>
      </c>
      <c r="J9" s="9" t="s">
        <v>11</v>
      </c>
    </row>
    <row r="10" spans="1:10" ht="20" customHeight="1" x14ac:dyDescent="0.45">
      <c r="A10" s="7" t="s">
        <v>19</v>
      </c>
      <c r="B10" s="8">
        <v>89</v>
      </c>
      <c r="C10" s="8">
        <v>89</v>
      </c>
      <c r="D10" s="9" t="s">
        <v>10</v>
      </c>
      <c r="E10" s="7">
        <f t="shared" si="0"/>
        <v>6.5466666666666669</v>
      </c>
      <c r="F10" s="7">
        <f t="shared" si="1"/>
        <v>582.65333333333331</v>
      </c>
      <c r="G10" s="9">
        <v>19.64</v>
      </c>
      <c r="H10" s="10">
        <v>657</v>
      </c>
      <c r="I10" s="11">
        <f t="shared" si="2"/>
        <v>12903.48</v>
      </c>
      <c r="J10" s="9" t="s">
        <v>11</v>
      </c>
    </row>
    <row r="11" spans="1:10" ht="20" customHeight="1" x14ac:dyDescent="0.45">
      <c r="A11" s="7" t="s">
        <v>20</v>
      </c>
      <c r="B11" s="8">
        <v>100</v>
      </c>
      <c r="C11" s="8">
        <v>100</v>
      </c>
      <c r="D11" s="9" t="s">
        <v>10</v>
      </c>
      <c r="E11" s="7">
        <f t="shared" si="0"/>
        <v>5.4233333333333329</v>
      </c>
      <c r="F11" s="7">
        <f t="shared" si="1"/>
        <v>542.33333333333326</v>
      </c>
      <c r="G11" s="9">
        <v>16.27</v>
      </c>
      <c r="H11" s="10">
        <v>500</v>
      </c>
      <c r="I11" s="11">
        <f t="shared" si="2"/>
        <v>8135</v>
      </c>
      <c r="J11" s="9" t="s">
        <v>11</v>
      </c>
    </row>
    <row r="12" spans="1:10" ht="20" customHeight="1" x14ac:dyDescent="0.45">
      <c r="A12" s="7" t="s">
        <v>21</v>
      </c>
      <c r="B12" s="8">
        <v>45</v>
      </c>
      <c r="C12" s="8">
        <v>40</v>
      </c>
      <c r="D12" s="9" t="s">
        <v>10</v>
      </c>
      <c r="E12" s="7">
        <f t="shared" si="0"/>
        <v>5.0633333333333335</v>
      </c>
      <c r="F12" s="7">
        <f t="shared" si="1"/>
        <v>202.53333333333333</v>
      </c>
      <c r="G12" s="9">
        <v>15.19</v>
      </c>
      <c r="H12" s="10">
        <v>489</v>
      </c>
      <c r="I12" s="11">
        <f t="shared" si="2"/>
        <v>7427.91</v>
      </c>
      <c r="J12" s="9" t="s">
        <v>11</v>
      </c>
    </row>
    <row r="13" spans="1:10" ht="20" customHeight="1" x14ac:dyDescent="0.45">
      <c r="A13" s="7" t="s">
        <v>22</v>
      </c>
      <c r="B13" s="8">
        <v>58</v>
      </c>
      <c r="C13" s="8">
        <v>50</v>
      </c>
      <c r="D13" s="9" t="s">
        <v>10</v>
      </c>
      <c r="E13" s="7">
        <f t="shared" si="0"/>
        <v>4.6566666666666672</v>
      </c>
      <c r="F13" s="7">
        <f t="shared" si="1"/>
        <v>232.83333333333337</v>
      </c>
      <c r="G13" s="9">
        <v>13.97</v>
      </c>
      <c r="H13" s="10">
        <v>435</v>
      </c>
      <c r="I13" s="11">
        <f t="shared" si="2"/>
        <v>6076.9500000000007</v>
      </c>
      <c r="J13" s="9" t="s">
        <v>11</v>
      </c>
    </row>
    <row r="14" spans="1:10" ht="20" customHeight="1" x14ac:dyDescent="0.45">
      <c r="A14" s="7" t="s">
        <v>23</v>
      </c>
      <c r="B14" s="8">
        <v>35</v>
      </c>
      <c r="C14" s="8">
        <v>35</v>
      </c>
      <c r="D14" s="9" t="s">
        <v>10</v>
      </c>
      <c r="E14" s="7">
        <f t="shared" si="0"/>
        <v>4.6566666666666672</v>
      </c>
      <c r="F14" s="7">
        <f t="shared" si="1"/>
        <v>162.98333333333335</v>
      </c>
      <c r="G14" s="9">
        <v>13.97</v>
      </c>
      <c r="H14" s="10">
        <v>465</v>
      </c>
      <c r="I14" s="11">
        <f t="shared" si="2"/>
        <v>6496.05</v>
      </c>
      <c r="J14" s="9" t="s">
        <v>11</v>
      </c>
    </row>
    <row r="15" spans="1:10" ht="20" customHeight="1" x14ac:dyDescent="0.45">
      <c r="A15" s="7" t="s">
        <v>24</v>
      </c>
      <c r="B15" s="8">
        <v>61</v>
      </c>
      <c r="C15" s="8">
        <v>61</v>
      </c>
      <c r="D15" s="9" t="s">
        <v>10</v>
      </c>
      <c r="E15" s="7">
        <f t="shared" si="0"/>
        <v>4.6566666666666672</v>
      </c>
      <c r="F15" s="7">
        <f t="shared" si="1"/>
        <v>284.05666666666667</v>
      </c>
      <c r="G15" s="9">
        <v>13.97</v>
      </c>
      <c r="H15" s="10">
        <v>432</v>
      </c>
      <c r="I15" s="11">
        <f t="shared" si="2"/>
        <v>6035.04</v>
      </c>
      <c r="J15" s="9" t="s">
        <v>11</v>
      </c>
    </row>
    <row r="16" spans="1:10" ht="20" customHeight="1" x14ac:dyDescent="0.45">
      <c r="A16" s="7" t="s">
        <v>25</v>
      </c>
      <c r="B16" s="8">
        <v>21</v>
      </c>
      <c r="C16" s="8">
        <v>21</v>
      </c>
      <c r="D16" s="9" t="s">
        <v>10</v>
      </c>
      <c r="E16" s="7">
        <f t="shared" si="0"/>
        <v>4.6566666666666672</v>
      </c>
      <c r="F16" s="7">
        <f t="shared" si="1"/>
        <v>97.79</v>
      </c>
      <c r="G16" s="9">
        <v>13.97</v>
      </c>
      <c r="H16" s="10">
        <v>410</v>
      </c>
      <c r="I16" s="11">
        <f t="shared" si="2"/>
        <v>5727.7</v>
      </c>
      <c r="J16" s="9" t="s">
        <v>11</v>
      </c>
    </row>
    <row r="17" spans="1:10" ht="20" customHeight="1" x14ac:dyDescent="0.45">
      <c r="A17" s="7" t="s">
        <v>26</v>
      </c>
      <c r="B17" s="8">
        <v>58</v>
      </c>
      <c r="C17" s="8">
        <v>55</v>
      </c>
      <c r="D17" s="9" t="s">
        <v>10</v>
      </c>
      <c r="E17" s="7">
        <f t="shared" si="0"/>
        <v>4.5466666666666669</v>
      </c>
      <c r="F17" s="7">
        <f t="shared" si="1"/>
        <v>250.06666666666666</v>
      </c>
      <c r="G17" s="9">
        <v>13.64</v>
      </c>
      <c r="H17" s="10">
        <v>420</v>
      </c>
      <c r="I17" s="11">
        <f t="shared" si="2"/>
        <v>5728.8</v>
      </c>
      <c r="J17" s="9" t="s">
        <v>11</v>
      </c>
    </row>
    <row r="18" spans="1:10" ht="20" customHeight="1" x14ac:dyDescent="0.45">
      <c r="A18" s="7" t="s">
        <v>27</v>
      </c>
      <c r="B18" s="8">
        <v>98</v>
      </c>
      <c r="C18" s="8">
        <v>80</v>
      </c>
      <c r="D18" s="9" t="s">
        <v>10</v>
      </c>
      <c r="E18" s="7">
        <f>G18/3</f>
        <v>4.5466666666666669</v>
      </c>
      <c r="F18" s="7">
        <f t="shared" si="1"/>
        <v>363.73333333333335</v>
      </c>
      <c r="G18" s="9">
        <v>13.64</v>
      </c>
      <c r="H18" s="10">
        <v>820</v>
      </c>
      <c r="I18" s="11">
        <f t="shared" si="2"/>
        <v>11184.800000000001</v>
      </c>
      <c r="J18" s="9" t="s">
        <v>11</v>
      </c>
    </row>
    <row r="19" spans="1:10" ht="20" customHeight="1" x14ac:dyDescent="0.45">
      <c r="A19" s="7" t="s">
        <v>28</v>
      </c>
      <c r="B19" s="8">
        <v>100</v>
      </c>
      <c r="C19" s="8">
        <v>100</v>
      </c>
      <c r="D19" s="9" t="s">
        <v>10</v>
      </c>
      <c r="E19" s="7">
        <f t="shared" si="0"/>
        <v>4.5366666666666662</v>
      </c>
      <c r="F19" s="7">
        <f t="shared" si="1"/>
        <v>453.66666666666663</v>
      </c>
      <c r="G19" s="9">
        <v>13.61</v>
      </c>
      <c r="H19" s="10">
        <v>561</v>
      </c>
      <c r="I19" s="11">
        <f t="shared" si="2"/>
        <v>7635.21</v>
      </c>
      <c r="J19" s="9" t="s">
        <v>11</v>
      </c>
    </row>
    <row r="20" spans="1:10" ht="20" customHeight="1" x14ac:dyDescent="0.45">
      <c r="A20" s="7" t="s">
        <v>29</v>
      </c>
      <c r="B20" s="8">
        <v>68</v>
      </c>
      <c r="C20" s="8">
        <v>60</v>
      </c>
      <c r="D20" s="9" t="s">
        <v>10</v>
      </c>
      <c r="E20" s="7">
        <f t="shared" si="0"/>
        <v>4.33</v>
      </c>
      <c r="F20" s="7">
        <f t="shared" si="1"/>
        <v>259.8</v>
      </c>
      <c r="G20" s="9">
        <v>12.99</v>
      </c>
      <c r="H20" s="10">
        <v>684</v>
      </c>
      <c r="I20" s="11">
        <f t="shared" si="2"/>
        <v>8885.16</v>
      </c>
      <c r="J20" s="9" t="s">
        <v>11</v>
      </c>
    </row>
    <row r="21" spans="1:10" ht="20" customHeight="1" x14ac:dyDescent="0.45">
      <c r="A21" s="7" t="s">
        <v>30</v>
      </c>
      <c r="B21" s="8">
        <v>42</v>
      </c>
      <c r="C21" s="8">
        <v>42</v>
      </c>
      <c r="D21" s="9" t="s">
        <v>10</v>
      </c>
      <c r="E21" s="7">
        <f t="shared" si="0"/>
        <v>3.9166666666666665</v>
      </c>
      <c r="F21" s="7">
        <f t="shared" si="1"/>
        <v>164.5</v>
      </c>
      <c r="G21" s="9">
        <v>11.75</v>
      </c>
      <c r="H21" s="10">
        <v>550</v>
      </c>
      <c r="I21" s="11">
        <f t="shared" si="2"/>
        <v>6462.5</v>
      </c>
      <c r="J21" s="9" t="s">
        <v>11</v>
      </c>
    </row>
    <row r="22" spans="1:10" ht="20" customHeight="1" x14ac:dyDescent="0.45">
      <c r="A22" s="7" t="s">
        <v>31</v>
      </c>
      <c r="B22" s="8">
        <v>67</v>
      </c>
      <c r="C22" s="8">
        <v>60</v>
      </c>
      <c r="D22" s="9" t="s">
        <v>10</v>
      </c>
      <c r="E22" s="7">
        <f t="shared" si="0"/>
        <v>3.51</v>
      </c>
      <c r="F22" s="7">
        <f t="shared" si="1"/>
        <v>210.6</v>
      </c>
      <c r="G22" s="9">
        <v>10.53</v>
      </c>
      <c r="H22" s="10">
        <v>421</v>
      </c>
      <c r="I22" s="11">
        <f t="shared" si="2"/>
        <v>4433.13</v>
      </c>
      <c r="J22" s="9" t="s">
        <v>11</v>
      </c>
    </row>
    <row r="23" spans="1:10" ht="20" customHeight="1" x14ac:dyDescent="0.45">
      <c r="A23" s="7" t="s">
        <v>32</v>
      </c>
      <c r="B23" s="8">
        <v>24</v>
      </c>
      <c r="C23" s="8">
        <v>24</v>
      </c>
      <c r="D23" s="9" t="s">
        <v>10</v>
      </c>
      <c r="E23" s="7">
        <f t="shared" si="0"/>
        <v>3.4433333333333334</v>
      </c>
      <c r="F23" s="7">
        <f t="shared" si="1"/>
        <v>82.64</v>
      </c>
      <c r="G23" s="9">
        <v>10.33</v>
      </c>
      <c r="H23" s="10">
        <v>456</v>
      </c>
      <c r="I23" s="11">
        <f t="shared" si="2"/>
        <v>4710.4800000000005</v>
      </c>
      <c r="J23" s="9" t="s">
        <v>11</v>
      </c>
    </row>
    <row r="24" spans="1:10" ht="20" customHeight="1" x14ac:dyDescent="0.45">
      <c r="A24" s="7" t="s">
        <v>33</v>
      </c>
      <c r="B24" s="8">
        <v>65</v>
      </c>
      <c r="C24" s="8">
        <v>65</v>
      </c>
      <c r="D24" s="9" t="s">
        <v>10</v>
      </c>
      <c r="E24" s="7">
        <f t="shared" si="0"/>
        <v>3.1066666666666669</v>
      </c>
      <c r="F24" s="7">
        <f t="shared" si="1"/>
        <v>201.93333333333334</v>
      </c>
      <c r="G24" s="9">
        <v>9.32</v>
      </c>
      <c r="H24" s="10">
        <v>661</v>
      </c>
      <c r="I24" s="11">
        <f t="shared" si="2"/>
        <v>6160.52</v>
      </c>
      <c r="J24" s="9" t="s">
        <v>11</v>
      </c>
    </row>
    <row r="25" spans="1:10" ht="20" customHeight="1" x14ac:dyDescent="0.45">
      <c r="A25" s="7" t="s">
        <v>34</v>
      </c>
      <c r="B25" s="8">
        <v>68</v>
      </c>
      <c r="C25" s="8">
        <v>68</v>
      </c>
      <c r="D25" s="9" t="s">
        <v>10</v>
      </c>
      <c r="E25" s="7">
        <f t="shared" si="0"/>
        <v>2.8699999999999997</v>
      </c>
      <c r="F25" s="7">
        <f t="shared" si="1"/>
        <v>195.15999999999997</v>
      </c>
      <c r="G25" s="9">
        <v>8.61</v>
      </c>
      <c r="H25" s="10">
        <v>650</v>
      </c>
      <c r="I25" s="11">
        <f t="shared" si="2"/>
        <v>5596.5</v>
      </c>
      <c r="J25" s="9" t="s">
        <v>11</v>
      </c>
    </row>
    <row r="26" spans="1:10" ht="20" customHeight="1" x14ac:dyDescent="0.45">
      <c r="A26" s="7" t="s">
        <v>35</v>
      </c>
      <c r="B26" s="8">
        <v>23</v>
      </c>
      <c r="C26" s="8">
        <v>23</v>
      </c>
      <c r="D26" s="9" t="s">
        <v>10</v>
      </c>
      <c r="E26" s="7">
        <f t="shared" si="0"/>
        <v>2.8699999999999997</v>
      </c>
      <c r="F26" s="7">
        <f t="shared" si="1"/>
        <v>66.009999999999991</v>
      </c>
      <c r="G26" s="9">
        <v>8.61</v>
      </c>
      <c r="H26" s="10">
        <v>640</v>
      </c>
      <c r="I26" s="11">
        <f t="shared" si="2"/>
        <v>5510.4</v>
      </c>
      <c r="J26" s="9" t="s">
        <v>11</v>
      </c>
    </row>
    <row r="27" spans="1:10" ht="20" customHeight="1" x14ac:dyDescent="0.45">
      <c r="A27" s="7" t="s">
        <v>36</v>
      </c>
      <c r="B27" s="8">
        <v>25</v>
      </c>
      <c r="C27" s="8">
        <v>20</v>
      </c>
      <c r="D27" s="9" t="s">
        <v>10</v>
      </c>
      <c r="E27" s="7">
        <f t="shared" si="0"/>
        <v>2.8566666666666669</v>
      </c>
      <c r="F27" s="7">
        <f t="shared" si="1"/>
        <v>57.13333333333334</v>
      </c>
      <c r="G27" s="9">
        <v>8.57</v>
      </c>
      <c r="H27" s="10">
        <v>412</v>
      </c>
      <c r="I27" s="11">
        <f t="shared" si="2"/>
        <v>3530.84</v>
      </c>
      <c r="J27" s="9" t="s">
        <v>11</v>
      </c>
    </row>
    <row r="28" spans="1:10" ht="20" customHeight="1" x14ac:dyDescent="0.45">
      <c r="A28" s="7" t="s">
        <v>37</v>
      </c>
      <c r="B28" s="8">
        <v>82</v>
      </c>
      <c r="C28" s="8">
        <v>70</v>
      </c>
      <c r="D28" s="9" t="s">
        <v>10</v>
      </c>
      <c r="E28" s="7">
        <f t="shared" si="0"/>
        <v>2.8566666666666669</v>
      </c>
      <c r="F28" s="7">
        <f t="shared" si="1"/>
        <v>199.9666666666667</v>
      </c>
      <c r="G28" s="9">
        <v>8.57</v>
      </c>
      <c r="H28" s="10">
        <v>456</v>
      </c>
      <c r="I28" s="11">
        <f t="shared" si="2"/>
        <v>3907.92</v>
      </c>
      <c r="J28" s="9" t="s">
        <v>11</v>
      </c>
    </row>
    <row r="29" spans="1:10" ht="20" customHeight="1" x14ac:dyDescent="0.45">
      <c r="A29" s="7" t="s">
        <v>38</v>
      </c>
      <c r="B29" s="8">
        <v>100</v>
      </c>
      <c r="C29" s="8">
        <v>80</v>
      </c>
      <c r="D29" s="9" t="s">
        <v>10</v>
      </c>
      <c r="E29" s="7">
        <f>G29/3</f>
        <v>2.4266666666666667</v>
      </c>
      <c r="F29" s="7">
        <f t="shared" si="1"/>
        <v>194.13333333333333</v>
      </c>
      <c r="G29" s="9">
        <v>7.28</v>
      </c>
      <c r="H29" s="10">
        <v>332</v>
      </c>
      <c r="I29" s="11">
        <f t="shared" si="2"/>
        <v>2416.96</v>
      </c>
      <c r="J29" s="9" t="s">
        <v>11</v>
      </c>
    </row>
    <row r="30" spans="1:10" ht="20" customHeight="1" x14ac:dyDescent="0.45">
      <c r="A30" s="7" t="s">
        <v>39</v>
      </c>
      <c r="B30" s="8">
        <v>75</v>
      </c>
      <c r="C30" s="8">
        <v>70</v>
      </c>
      <c r="D30" s="9" t="s">
        <v>10</v>
      </c>
      <c r="E30" s="7">
        <f t="shared" si="0"/>
        <v>2.4266666666666667</v>
      </c>
      <c r="F30" s="7">
        <f t="shared" si="1"/>
        <v>169.86666666666667</v>
      </c>
      <c r="G30" s="9">
        <v>7.28</v>
      </c>
      <c r="H30" s="10">
        <v>698</v>
      </c>
      <c r="I30" s="11">
        <f t="shared" si="2"/>
        <v>5081.4400000000005</v>
      </c>
      <c r="J30" s="9" t="s">
        <v>11</v>
      </c>
    </row>
    <row r="31" spans="1:10" ht="20" customHeight="1" x14ac:dyDescent="0.45">
      <c r="A31" s="7" t="s">
        <v>40</v>
      </c>
      <c r="B31" s="8">
        <v>65</v>
      </c>
      <c r="C31" s="8">
        <v>60</v>
      </c>
      <c r="D31" s="9" t="s">
        <v>10</v>
      </c>
      <c r="E31" s="7">
        <f t="shared" si="0"/>
        <v>2.4266666666666667</v>
      </c>
      <c r="F31" s="7">
        <f t="shared" si="1"/>
        <v>145.6</v>
      </c>
      <c r="G31" s="9">
        <v>7.28</v>
      </c>
      <c r="H31" s="10">
        <v>665</v>
      </c>
      <c r="I31" s="11">
        <f t="shared" si="2"/>
        <v>4841.2</v>
      </c>
      <c r="J31" s="9" t="s">
        <v>11</v>
      </c>
    </row>
    <row r="32" spans="1:10" ht="20" customHeight="1" x14ac:dyDescent="0.45">
      <c r="A32" s="7" t="s">
        <v>41</v>
      </c>
      <c r="B32" s="8">
        <v>61</v>
      </c>
      <c r="C32" s="8">
        <v>55</v>
      </c>
      <c r="D32" s="9" t="s">
        <v>10</v>
      </c>
      <c r="E32" s="7">
        <f t="shared" si="0"/>
        <v>2.4266666666666667</v>
      </c>
      <c r="F32" s="7">
        <f t="shared" si="1"/>
        <v>133.46666666666667</v>
      </c>
      <c r="G32" s="9">
        <v>7.28</v>
      </c>
      <c r="H32" s="10">
        <v>702</v>
      </c>
      <c r="I32" s="11">
        <f t="shared" si="2"/>
        <v>5110.5600000000004</v>
      </c>
      <c r="J32" s="9" t="s">
        <v>11</v>
      </c>
    </row>
    <row r="33" spans="1:10" ht="20" customHeight="1" x14ac:dyDescent="0.45">
      <c r="A33" s="7" t="s">
        <v>42</v>
      </c>
      <c r="B33" s="8">
        <v>98</v>
      </c>
      <c r="C33" s="8">
        <v>80</v>
      </c>
      <c r="D33" s="9" t="s">
        <v>10</v>
      </c>
      <c r="E33" s="7">
        <f t="shared" si="0"/>
        <v>2.2733333333333334</v>
      </c>
      <c r="F33" s="7">
        <f t="shared" si="1"/>
        <v>181.86666666666667</v>
      </c>
      <c r="G33" s="9">
        <v>6.82</v>
      </c>
      <c r="H33" s="10">
        <v>398</v>
      </c>
      <c r="I33" s="11">
        <f t="shared" si="2"/>
        <v>2714.36</v>
      </c>
      <c r="J33" s="9" t="s">
        <v>11</v>
      </c>
    </row>
    <row r="34" spans="1:10" ht="20" customHeight="1" x14ac:dyDescent="0.45">
      <c r="A34" s="7" t="s">
        <v>43</v>
      </c>
      <c r="B34" s="8">
        <v>50</v>
      </c>
      <c r="C34" s="8">
        <v>40</v>
      </c>
      <c r="D34" s="9" t="s">
        <v>10</v>
      </c>
      <c r="E34" s="7">
        <f t="shared" si="0"/>
        <v>2.2733333333333334</v>
      </c>
      <c r="F34" s="7">
        <f t="shared" si="1"/>
        <v>90.933333333333337</v>
      </c>
      <c r="G34" s="9">
        <v>6.82</v>
      </c>
      <c r="H34" s="10">
        <v>459</v>
      </c>
      <c r="I34" s="11">
        <f t="shared" si="2"/>
        <v>3130.38</v>
      </c>
      <c r="J34" s="9" t="s">
        <v>11</v>
      </c>
    </row>
    <row r="35" spans="1:10" ht="20" customHeight="1" x14ac:dyDescent="0.45">
      <c r="A35" s="7" t="s">
        <v>44</v>
      </c>
      <c r="B35" s="8">
        <v>48</v>
      </c>
      <c r="C35" s="8">
        <v>40</v>
      </c>
      <c r="D35" s="9" t="s">
        <v>10</v>
      </c>
      <c r="E35" s="7">
        <f t="shared" si="0"/>
        <v>2.2733333333333334</v>
      </c>
      <c r="F35" s="7">
        <f t="shared" si="1"/>
        <v>90.933333333333337</v>
      </c>
      <c r="G35" s="9">
        <v>6.82</v>
      </c>
      <c r="H35" s="10">
        <v>667</v>
      </c>
      <c r="I35" s="11">
        <f t="shared" si="2"/>
        <v>4548.9400000000005</v>
      </c>
      <c r="J35" s="9" t="s">
        <v>11</v>
      </c>
    </row>
    <row r="36" spans="1:10" ht="20" customHeight="1" x14ac:dyDescent="0.45">
      <c r="A36" s="7" t="s">
        <v>45</v>
      </c>
      <c r="B36" s="8">
        <v>75</v>
      </c>
      <c r="C36" s="8">
        <v>75</v>
      </c>
      <c r="D36" s="9" t="s">
        <v>10</v>
      </c>
      <c r="E36" s="7">
        <f t="shared" si="0"/>
        <v>1.9366666666666665</v>
      </c>
      <c r="F36" s="7">
        <f t="shared" si="1"/>
        <v>145.25</v>
      </c>
      <c r="G36" s="9">
        <v>5.81</v>
      </c>
      <c r="H36" s="10">
        <v>591</v>
      </c>
      <c r="I36" s="11">
        <f t="shared" si="2"/>
        <v>3433.7099999999996</v>
      </c>
      <c r="J36" s="9" t="s">
        <v>11</v>
      </c>
    </row>
    <row r="37" spans="1:10" ht="20" customHeight="1" x14ac:dyDescent="0.45">
      <c r="A37" s="7" t="s">
        <v>46</v>
      </c>
      <c r="B37" s="8">
        <v>80</v>
      </c>
      <c r="C37" s="8">
        <v>80</v>
      </c>
      <c r="D37" s="9" t="s">
        <v>10</v>
      </c>
      <c r="E37" s="7">
        <f t="shared" si="0"/>
        <v>1.9366666666666665</v>
      </c>
      <c r="F37" s="7">
        <f t="shared" si="1"/>
        <v>154.93333333333334</v>
      </c>
      <c r="G37" s="9">
        <v>5.81</v>
      </c>
      <c r="H37" s="10">
        <v>490</v>
      </c>
      <c r="I37" s="11">
        <f t="shared" si="2"/>
        <v>2846.8999999999996</v>
      </c>
      <c r="J37" s="9" t="s">
        <v>11</v>
      </c>
    </row>
    <row r="38" spans="1:10" ht="20" customHeight="1" x14ac:dyDescent="0.45">
      <c r="A38" s="7" t="s">
        <v>47</v>
      </c>
      <c r="B38" s="8">
        <v>60</v>
      </c>
      <c r="C38" s="8">
        <v>60</v>
      </c>
      <c r="D38" s="9" t="s">
        <v>10</v>
      </c>
      <c r="E38" s="7">
        <f t="shared" si="0"/>
        <v>1.6866666666666665</v>
      </c>
      <c r="F38" s="7">
        <f t="shared" si="1"/>
        <v>101.19999999999999</v>
      </c>
      <c r="G38" s="9">
        <v>5.0599999999999996</v>
      </c>
      <c r="H38" s="10">
        <v>452</v>
      </c>
      <c r="I38" s="11">
        <f t="shared" si="2"/>
        <v>2287.12</v>
      </c>
      <c r="J38" s="9" t="s">
        <v>11</v>
      </c>
    </row>
    <row r="39" spans="1:10" ht="20" customHeight="1" x14ac:dyDescent="0.45">
      <c r="A39" s="7" t="s">
        <v>48</v>
      </c>
      <c r="B39" s="8">
        <v>78</v>
      </c>
      <c r="C39" s="8">
        <v>70</v>
      </c>
      <c r="D39" s="9" t="s">
        <v>10</v>
      </c>
      <c r="E39" s="7">
        <f t="shared" si="0"/>
        <v>1.5066666666666666</v>
      </c>
      <c r="F39" s="7">
        <f t="shared" si="1"/>
        <v>105.46666666666667</v>
      </c>
      <c r="G39" s="9">
        <v>4.5199999999999996</v>
      </c>
      <c r="H39" s="10">
        <v>320</v>
      </c>
      <c r="I39" s="11">
        <f t="shared" si="2"/>
        <v>1446.3999999999999</v>
      </c>
      <c r="J39" s="9" t="s">
        <v>11</v>
      </c>
    </row>
    <row r="40" spans="1:10" ht="20" customHeight="1" x14ac:dyDescent="0.45">
      <c r="A40" s="7" t="s">
        <v>49</v>
      </c>
      <c r="B40" s="8">
        <v>74</v>
      </c>
      <c r="C40" s="8">
        <v>55</v>
      </c>
      <c r="D40" s="9" t="s">
        <v>10</v>
      </c>
      <c r="E40" s="7">
        <f t="shared" si="0"/>
        <v>1.2366666666666666</v>
      </c>
      <c r="F40" s="7">
        <f t="shared" si="1"/>
        <v>68.016666666666666</v>
      </c>
      <c r="G40" s="9">
        <v>3.71</v>
      </c>
      <c r="H40" s="10">
        <v>627</v>
      </c>
      <c r="I40" s="11">
        <f t="shared" si="2"/>
        <v>2326.17</v>
      </c>
      <c r="J40" s="9" t="s">
        <v>11</v>
      </c>
    </row>
    <row r="41" spans="1:10" ht="20" customHeight="1" x14ac:dyDescent="0.45">
      <c r="A41" s="7" t="s">
        <v>50</v>
      </c>
      <c r="B41" s="8">
        <v>25</v>
      </c>
      <c r="C41" s="8">
        <v>25</v>
      </c>
      <c r="D41" s="9" t="s">
        <v>10</v>
      </c>
      <c r="E41" s="7">
        <f t="shared" si="0"/>
        <v>1.0033333333333332</v>
      </c>
      <c r="F41" s="7">
        <f t="shared" si="1"/>
        <v>25.083333333333329</v>
      </c>
      <c r="G41" s="9">
        <v>3.01</v>
      </c>
      <c r="H41" s="10">
        <v>428</v>
      </c>
      <c r="I41" s="11">
        <f t="shared" si="2"/>
        <v>1288.28</v>
      </c>
      <c r="J41" s="9" t="s">
        <v>11</v>
      </c>
    </row>
    <row r="42" spans="1:10" ht="20" customHeight="1" x14ac:dyDescent="0.45">
      <c r="A42" s="13" t="s">
        <v>51</v>
      </c>
      <c r="B42" s="14">
        <f>SUM(B2:B41)</f>
        <v>2510</v>
      </c>
      <c r="C42" s="14">
        <f>SUM(C2:C41)</f>
        <v>2327</v>
      </c>
      <c r="D42" s="15"/>
      <c r="E42" s="16"/>
      <c r="F42" s="16">
        <f>SUM(F2:F41)</f>
        <v>10036.286666666669</v>
      </c>
      <c r="G42" s="15"/>
      <c r="H42" s="17">
        <f>SUM(H2:H41)</f>
        <v>21261</v>
      </c>
      <c r="I42" s="18">
        <f>SUM(I2:I41)</f>
        <v>273010.36000000004</v>
      </c>
      <c r="J42" s="19" t="s">
        <v>11</v>
      </c>
    </row>
    <row r="43" spans="1:10" s="24" customFormat="1" ht="20" customHeight="1" x14ac:dyDescent="0.45">
      <c r="A43" s="20" t="s">
        <v>52</v>
      </c>
      <c r="B43" s="21">
        <f>AVERAGE(B2:B41)</f>
        <v>62.75</v>
      </c>
      <c r="C43" s="21">
        <f t="shared" ref="C43:I43" si="3">AVERAGE(C2:C41)</f>
        <v>58.174999999999997</v>
      </c>
      <c r="D43" s="21"/>
      <c r="E43" s="21">
        <f t="shared" si="3"/>
        <v>4.2600833333333341</v>
      </c>
      <c r="F43" s="21">
        <f t="shared" si="3"/>
        <v>250.90716666666671</v>
      </c>
      <c r="G43" s="22">
        <f t="shared" si="3"/>
        <v>12.780249999999997</v>
      </c>
      <c r="H43" s="22">
        <f t="shared" si="3"/>
        <v>531.52499999999998</v>
      </c>
      <c r="I43" s="21">
        <f t="shared" si="3"/>
        <v>6825.2590000000009</v>
      </c>
      <c r="J43" s="23"/>
    </row>
    <row r="44" spans="1:10" ht="20" customHeight="1" x14ac:dyDescent="0.45">
      <c r="A44" s="25" t="s">
        <v>53</v>
      </c>
      <c r="B44" s="44">
        <f>COUNTA(A2:A41)</f>
        <v>40</v>
      </c>
      <c r="C44" s="44"/>
      <c r="D44" s="44"/>
      <c r="E44" s="44"/>
      <c r="F44" s="44"/>
      <c r="G44" s="44"/>
      <c r="H44" s="44"/>
      <c r="I44" s="44"/>
      <c r="J44" s="26"/>
    </row>
    <row r="45" spans="1:10" ht="20" customHeight="1" x14ac:dyDescent="0.45">
      <c r="A45" s="7" t="s">
        <v>54</v>
      </c>
      <c r="B45" s="8">
        <v>52</v>
      </c>
      <c r="C45" s="8">
        <v>52</v>
      </c>
      <c r="D45" s="9" t="s">
        <v>10</v>
      </c>
      <c r="E45" s="7">
        <f>G45/2</f>
        <v>7.1749999999999998</v>
      </c>
      <c r="F45" s="7">
        <f t="shared" si="1"/>
        <v>373.09999999999997</v>
      </c>
      <c r="G45" s="9">
        <v>14.35</v>
      </c>
      <c r="H45" s="10">
        <v>892</v>
      </c>
      <c r="I45" s="11">
        <f t="shared" si="2"/>
        <v>12800.199999999999</v>
      </c>
      <c r="J45" s="9" t="s">
        <v>55</v>
      </c>
    </row>
    <row r="46" spans="1:10" ht="20" customHeight="1" x14ac:dyDescent="0.45">
      <c r="A46" s="7" t="s">
        <v>56</v>
      </c>
      <c r="B46" s="8">
        <v>98</v>
      </c>
      <c r="C46" s="8">
        <v>90</v>
      </c>
      <c r="D46" s="9" t="s">
        <v>10</v>
      </c>
      <c r="E46" s="7">
        <f>G46/2</f>
        <v>7.1749999999999998</v>
      </c>
      <c r="F46" s="7">
        <f t="shared" si="1"/>
        <v>645.75</v>
      </c>
      <c r="G46" s="9">
        <v>14.35</v>
      </c>
      <c r="H46" s="10">
        <v>451</v>
      </c>
      <c r="I46" s="11">
        <f t="shared" si="2"/>
        <v>6471.8499999999995</v>
      </c>
      <c r="J46" s="9" t="s">
        <v>55</v>
      </c>
    </row>
    <row r="47" spans="1:10" ht="20" customHeight="1" x14ac:dyDescent="0.45">
      <c r="A47" s="13" t="s">
        <v>57</v>
      </c>
      <c r="B47" s="14">
        <f>SUM(B45:B46)</f>
        <v>150</v>
      </c>
      <c r="C47" s="14">
        <f>SUM(C45:C46)</f>
        <v>142</v>
      </c>
      <c r="D47" s="15"/>
      <c r="E47" s="16"/>
      <c r="F47" s="16">
        <f>SUM(F45:F46)</f>
        <v>1018.8499999999999</v>
      </c>
      <c r="G47" s="15"/>
      <c r="H47" s="17">
        <f>SUM(H45:H46)</f>
        <v>1343</v>
      </c>
      <c r="I47" s="18">
        <f>SUM(I45:I46)</f>
        <v>19272.05</v>
      </c>
      <c r="J47" s="19" t="s">
        <v>55</v>
      </c>
    </row>
    <row r="48" spans="1:10" s="27" customFormat="1" ht="20" customHeight="1" x14ac:dyDescent="0.45">
      <c r="A48" s="20" t="s">
        <v>52</v>
      </c>
      <c r="B48" s="21">
        <f>AVERAGE(B45:B46)</f>
        <v>75</v>
      </c>
      <c r="C48" s="21">
        <f t="shared" ref="C48:I48" si="4">AVERAGE(C45:C46)</f>
        <v>71</v>
      </c>
      <c r="D48" s="21"/>
      <c r="E48" s="21">
        <f t="shared" si="4"/>
        <v>7.1749999999999998</v>
      </c>
      <c r="F48" s="21">
        <f t="shared" si="4"/>
        <v>509.42499999999995</v>
      </c>
      <c r="G48" s="22">
        <f t="shared" si="4"/>
        <v>14.35</v>
      </c>
      <c r="H48" s="22">
        <f t="shared" si="4"/>
        <v>671.5</v>
      </c>
      <c r="I48" s="21">
        <f t="shared" si="4"/>
        <v>9636.0249999999996</v>
      </c>
      <c r="J48" s="23"/>
    </row>
    <row r="49" spans="1:10" ht="20" customHeight="1" x14ac:dyDescent="0.45">
      <c r="A49" s="25" t="s">
        <v>53</v>
      </c>
      <c r="B49" s="44">
        <f>COUNTA(A45:A46)</f>
        <v>2</v>
      </c>
      <c r="C49" s="44"/>
      <c r="D49" s="44"/>
      <c r="E49" s="44"/>
      <c r="F49" s="44"/>
      <c r="G49" s="44"/>
      <c r="H49" s="44"/>
      <c r="I49" s="44"/>
      <c r="J49" s="26"/>
    </row>
    <row r="50" spans="1:10" ht="20" customHeight="1" x14ac:dyDescent="0.45">
      <c r="A50" s="7" t="s">
        <v>58</v>
      </c>
      <c r="B50" s="8">
        <v>23</v>
      </c>
      <c r="C50" s="8">
        <v>23</v>
      </c>
      <c r="D50" s="9" t="s">
        <v>10</v>
      </c>
      <c r="E50" s="7">
        <f>G50/2.6</f>
        <v>6.9307692307692301</v>
      </c>
      <c r="F50" s="7">
        <f t="shared" si="1"/>
        <v>159.40769230769229</v>
      </c>
      <c r="G50" s="9">
        <v>18.02</v>
      </c>
      <c r="H50" s="10">
        <v>470</v>
      </c>
      <c r="I50" s="11">
        <f t="shared" si="2"/>
        <v>8469.4</v>
      </c>
      <c r="J50" s="9" t="s">
        <v>59</v>
      </c>
    </row>
    <row r="51" spans="1:10" ht="20" customHeight="1" x14ac:dyDescent="0.45">
      <c r="A51" s="13" t="s">
        <v>60</v>
      </c>
      <c r="B51" s="14">
        <f>B50</f>
        <v>23</v>
      </c>
      <c r="C51" s="14">
        <f>C50</f>
        <v>23</v>
      </c>
      <c r="D51" s="15"/>
      <c r="E51" s="16"/>
      <c r="F51" s="16">
        <f>F50</f>
        <v>159.40769230769229</v>
      </c>
      <c r="G51" s="15"/>
      <c r="H51" s="17">
        <f>H50</f>
        <v>470</v>
      </c>
      <c r="I51" s="18">
        <f>I50</f>
        <v>8469.4</v>
      </c>
      <c r="J51" s="19" t="s">
        <v>59</v>
      </c>
    </row>
    <row r="52" spans="1:10" ht="20" customHeight="1" x14ac:dyDescent="0.45">
      <c r="A52" s="20" t="s">
        <v>52</v>
      </c>
      <c r="B52" s="21">
        <f>AVERAGE(B50)</f>
        <v>23</v>
      </c>
      <c r="C52" s="21">
        <f t="shared" ref="C52:I52" si="5">AVERAGE(C50)</f>
        <v>23</v>
      </c>
      <c r="D52" s="21"/>
      <c r="E52" s="21">
        <f t="shared" si="5"/>
        <v>6.9307692307692301</v>
      </c>
      <c r="F52" s="21">
        <f t="shared" si="5"/>
        <v>159.40769230769229</v>
      </c>
      <c r="G52" s="22">
        <f t="shared" si="5"/>
        <v>18.02</v>
      </c>
      <c r="H52" s="22">
        <f t="shared" si="5"/>
        <v>470</v>
      </c>
      <c r="I52" s="21">
        <f t="shared" si="5"/>
        <v>8469.4</v>
      </c>
      <c r="J52" s="23"/>
    </row>
    <row r="53" spans="1:10" ht="20" customHeight="1" x14ac:dyDescent="0.45">
      <c r="A53" s="25" t="s">
        <v>53</v>
      </c>
      <c r="B53" s="44">
        <f>COUNTA(A50)</f>
        <v>1</v>
      </c>
      <c r="C53" s="44"/>
      <c r="D53" s="44"/>
      <c r="E53" s="44"/>
      <c r="F53" s="44"/>
      <c r="G53" s="44"/>
      <c r="H53" s="44"/>
      <c r="I53" s="44"/>
      <c r="J53" s="26"/>
    </row>
    <row r="54" spans="1:10" ht="20" customHeight="1" x14ac:dyDescent="0.45">
      <c r="A54" s="7" t="s">
        <v>61</v>
      </c>
      <c r="B54" s="8">
        <v>58</v>
      </c>
      <c r="C54" s="8">
        <v>50</v>
      </c>
      <c r="D54" s="9" t="s">
        <v>10</v>
      </c>
      <c r="E54" s="7">
        <f>G54/2.4</f>
        <v>10.604166666666666</v>
      </c>
      <c r="F54" s="7">
        <f t="shared" si="1"/>
        <v>530.20833333333326</v>
      </c>
      <c r="G54" s="9">
        <v>25.45</v>
      </c>
      <c r="H54" s="10">
        <v>770</v>
      </c>
      <c r="I54" s="11">
        <f t="shared" si="2"/>
        <v>19596.5</v>
      </c>
      <c r="J54" s="9" t="s">
        <v>62</v>
      </c>
    </row>
    <row r="55" spans="1:10" ht="20" customHeight="1" x14ac:dyDescent="0.45">
      <c r="A55" s="7" t="s">
        <v>63</v>
      </c>
      <c r="B55" s="8">
        <v>50</v>
      </c>
      <c r="C55" s="8">
        <v>50</v>
      </c>
      <c r="D55" s="9" t="s">
        <v>10</v>
      </c>
      <c r="E55" s="7">
        <f t="shared" ref="E55:E77" si="6">G55/2.4</f>
        <v>7.5958333333333341</v>
      </c>
      <c r="F55" s="7">
        <f t="shared" si="1"/>
        <v>379.79166666666669</v>
      </c>
      <c r="G55" s="9">
        <v>18.23</v>
      </c>
      <c r="H55" s="10">
        <v>342</v>
      </c>
      <c r="I55" s="11">
        <f t="shared" si="2"/>
        <v>6234.66</v>
      </c>
      <c r="J55" s="9" t="s">
        <v>62</v>
      </c>
    </row>
    <row r="56" spans="1:10" ht="20" customHeight="1" x14ac:dyDescent="0.45">
      <c r="A56" s="7" t="s">
        <v>64</v>
      </c>
      <c r="B56" s="8">
        <v>68</v>
      </c>
      <c r="C56" s="8">
        <v>68</v>
      </c>
      <c r="D56" s="9" t="s">
        <v>10</v>
      </c>
      <c r="E56" s="7">
        <f t="shared" si="6"/>
        <v>6.833333333333333</v>
      </c>
      <c r="F56" s="7">
        <f t="shared" si="1"/>
        <v>464.66666666666663</v>
      </c>
      <c r="G56" s="9">
        <v>16.399999999999999</v>
      </c>
      <c r="H56" s="10">
        <v>544</v>
      </c>
      <c r="I56" s="11">
        <f t="shared" si="2"/>
        <v>8921.5999999999985</v>
      </c>
      <c r="J56" s="9" t="s">
        <v>62</v>
      </c>
    </row>
    <row r="57" spans="1:10" ht="20" customHeight="1" x14ac:dyDescent="0.45">
      <c r="A57" s="7" t="s">
        <v>65</v>
      </c>
      <c r="B57" s="8">
        <v>100</v>
      </c>
      <c r="C57" s="8">
        <v>100</v>
      </c>
      <c r="D57" s="9" t="s">
        <v>10</v>
      </c>
      <c r="E57" s="7">
        <f t="shared" si="6"/>
        <v>6.6958333333333337</v>
      </c>
      <c r="F57" s="7">
        <f t="shared" si="1"/>
        <v>669.58333333333337</v>
      </c>
      <c r="G57" s="9">
        <v>16.07</v>
      </c>
      <c r="H57" s="10">
        <v>456</v>
      </c>
      <c r="I57" s="11">
        <f t="shared" si="2"/>
        <v>7327.92</v>
      </c>
      <c r="J57" s="9" t="s">
        <v>62</v>
      </c>
    </row>
    <row r="58" spans="1:10" ht="20" customHeight="1" x14ac:dyDescent="0.45">
      <c r="A58" s="7" t="s">
        <v>66</v>
      </c>
      <c r="B58" s="8">
        <v>19</v>
      </c>
      <c r="C58" s="8">
        <v>19</v>
      </c>
      <c r="D58" s="9" t="s">
        <v>10</v>
      </c>
      <c r="E58" s="7">
        <f t="shared" si="6"/>
        <v>3.3208333333333333</v>
      </c>
      <c r="F58" s="7">
        <f t="shared" si="1"/>
        <v>63.095833333333331</v>
      </c>
      <c r="G58" s="9">
        <v>7.97</v>
      </c>
      <c r="H58" s="10">
        <v>501</v>
      </c>
      <c r="I58" s="11">
        <f t="shared" si="2"/>
        <v>3992.97</v>
      </c>
      <c r="J58" s="9" t="s">
        <v>62</v>
      </c>
    </row>
    <row r="59" spans="1:10" ht="20" customHeight="1" x14ac:dyDescent="0.45">
      <c r="A59" s="7" t="s">
        <v>67</v>
      </c>
      <c r="B59" s="8">
        <v>97</v>
      </c>
      <c r="C59" s="8">
        <v>90</v>
      </c>
      <c r="D59" s="9" t="s">
        <v>10</v>
      </c>
      <c r="E59" s="7">
        <f t="shared" si="6"/>
        <v>3.1458333333333335</v>
      </c>
      <c r="F59" s="7">
        <f t="shared" si="1"/>
        <v>283.125</v>
      </c>
      <c r="G59" s="9">
        <v>7.55</v>
      </c>
      <c r="H59" s="10">
        <v>478</v>
      </c>
      <c r="I59" s="11">
        <f t="shared" si="2"/>
        <v>3608.9</v>
      </c>
      <c r="J59" s="9" t="s">
        <v>62</v>
      </c>
    </row>
    <row r="60" spans="1:10" ht="20" customHeight="1" x14ac:dyDescent="0.45">
      <c r="A60" s="7" t="s">
        <v>68</v>
      </c>
      <c r="B60" s="8">
        <v>35</v>
      </c>
      <c r="C60" s="8">
        <v>35</v>
      </c>
      <c r="D60" s="9" t="s">
        <v>10</v>
      </c>
      <c r="E60" s="7">
        <f t="shared" si="6"/>
        <v>3.1458333333333335</v>
      </c>
      <c r="F60" s="7">
        <f t="shared" si="1"/>
        <v>110.10416666666667</v>
      </c>
      <c r="G60" s="9">
        <v>7.55</v>
      </c>
      <c r="H60" s="10">
        <v>491</v>
      </c>
      <c r="I60" s="11">
        <f t="shared" si="2"/>
        <v>3707.0499999999997</v>
      </c>
      <c r="J60" s="9" t="s">
        <v>62</v>
      </c>
    </row>
    <row r="61" spans="1:10" ht="20" customHeight="1" x14ac:dyDescent="0.45">
      <c r="A61" s="7" t="s">
        <v>69</v>
      </c>
      <c r="B61" s="8">
        <v>61</v>
      </c>
      <c r="C61" s="8">
        <v>50</v>
      </c>
      <c r="D61" s="9" t="s">
        <v>10</v>
      </c>
      <c r="E61" s="7">
        <f t="shared" si="6"/>
        <v>1.6833333333333333</v>
      </c>
      <c r="F61" s="7">
        <f t="shared" si="1"/>
        <v>84.166666666666671</v>
      </c>
      <c r="G61" s="9">
        <v>4.04</v>
      </c>
      <c r="H61" s="10">
        <v>450</v>
      </c>
      <c r="I61" s="11">
        <f t="shared" si="2"/>
        <v>1818</v>
      </c>
      <c r="J61" s="9" t="s">
        <v>62</v>
      </c>
    </row>
    <row r="62" spans="1:10" ht="20" customHeight="1" x14ac:dyDescent="0.45">
      <c r="A62" s="7" t="s">
        <v>70</v>
      </c>
      <c r="B62" s="8">
        <v>49</v>
      </c>
      <c r="C62" s="8">
        <v>49</v>
      </c>
      <c r="D62" s="9" t="s">
        <v>10</v>
      </c>
      <c r="E62" s="7">
        <f t="shared" si="6"/>
        <v>1.2875000000000001</v>
      </c>
      <c r="F62" s="7">
        <f t="shared" si="1"/>
        <v>63.087500000000006</v>
      </c>
      <c r="G62" s="9">
        <v>3.09</v>
      </c>
      <c r="H62" s="10">
        <v>517</v>
      </c>
      <c r="I62" s="11">
        <f t="shared" si="2"/>
        <v>1597.53</v>
      </c>
      <c r="J62" s="9" t="s">
        <v>62</v>
      </c>
    </row>
    <row r="63" spans="1:10" ht="20" customHeight="1" x14ac:dyDescent="0.45">
      <c r="A63" s="7" t="s">
        <v>71</v>
      </c>
      <c r="B63" s="8">
        <v>59</v>
      </c>
      <c r="C63" s="8">
        <v>59</v>
      </c>
      <c r="D63" s="9" t="s">
        <v>10</v>
      </c>
      <c r="E63" s="7">
        <f t="shared" si="6"/>
        <v>1.2875000000000001</v>
      </c>
      <c r="F63" s="7">
        <f t="shared" si="1"/>
        <v>75.962500000000006</v>
      </c>
      <c r="G63" s="9">
        <v>3.09</v>
      </c>
      <c r="H63" s="10">
        <v>624</v>
      </c>
      <c r="I63" s="11">
        <f t="shared" si="2"/>
        <v>1928.1599999999999</v>
      </c>
      <c r="J63" s="9" t="s">
        <v>62</v>
      </c>
    </row>
    <row r="64" spans="1:10" ht="20" customHeight="1" x14ac:dyDescent="0.45">
      <c r="A64" s="7" t="s">
        <v>72</v>
      </c>
      <c r="B64" s="8">
        <v>100</v>
      </c>
      <c r="C64" s="8">
        <v>100</v>
      </c>
      <c r="D64" s="9" t="s">
        <v>10</v>
      </c>
      <c r="E64" s="7">
        <f t="shared" si="6"/>
        <v>1.2875000000000001</v>
      </c>
      <c r="F64" s="7">
        <f t="shared" si="1"/>
        <v>128.75</v>
      </c>
      <c r="G64" s="9">
        <v>3.09</v>
      </c>
      <c r="H64" s="10">
        <v>354</v>
      </c>
      <c r="I64" s="11">
        <f t="shared" si="2"/>
        <v>1093.8599999999999</v>
      </c>
      <c r="J64" s="9" t="s">
        <v>62</v>
      </c>
    </row>
    <row r="65" spans="1:10" ht="20" customHeight="1" x14ac:dyDescent="0.45">
      <c r="A65" s="7" t="s">
        <v>73</v>
      </c>
      <c r="B65" s="8">
        <v>45</v>
      </c>
      <c r="C65" s="8">
        <v>45</v>
      </c>
      <c r="D65" s="9" t="s">
        <v>10</v>
      </c>
      <c r="E65" s="7">
        <f t="shared" si="6"/>
        <v>1.2875000000000001</v>
      </c>
      <c r="F65" s="7">
        <f t="shared" si="1"/>
        <v>57.937500000000007</v>
      </c>
      <c r="G65" s="9">
        <v>3.09</v>
      </c>
      <c r="H65" s="10">
        <v>679</v>
      </c>
      <c r="I65" s="11">
        <f t="shared" si="2"/>
        <v>2098.11</v>
      </c>
      <c r="J65" s="9" t="s">
        <v>62</v>
      </c>
    </row>
    <row r="66" spans="1:10" ht="20" customHeight="1" x14ac:dyDescent="0.45">
      <c r="A66" s="7" t="s">
        <v>74</v>
      </c>
      <c r="B66" s="8">
        <v>75</v>
      </c>
      <c r="C66" s="8">
        <v>75</v>
      </c>
      <c r="D66" s="9" t="s">
        <v>10</v>
      </c>
      <c r="E66" s="7">
        <f t="shared" si="6"/>
        <v>1.2875000000000001</v>
      </c>
      <c r="F66" s="7">
        <f t="shared" si="1"/>
        <v>96.5625</v>
      </c>
      <c r="G66" s="9">
        <v>3.09</v>
      </c>
      <c r="H66" s="10">
        <v>770</v>
      </c>
      <c r="I66" s="11">
        <f t="shared" si="2"/>
        <v>2379.2999999999997</v>
      </c>
      <c r="J66" s="9" t="s">
        <v>62</v>
      </c>
    </row>
    <row r="67" spans="1:10" ht="20" customHeight="1" x14ac:dyDescent="0.45">
      <c r="A67" s="7" t="s">
        <v>75</v>
      </c>
      <c r="B67" s="8">
        <v>61</v>
      </c>
      <c r="C67" s="8">
        <v>61</v>
      </c>
      <c r="D67" s="9" t="s">
        <v>10</v>
      </c>
      <c r="E67" s="7">
        <f t="shared" si="6"/>
        <v>1.2875000000000001</v>
      </c>
      <c r="F67" s="7">
        <f t="shared" ref="F67:F91" si="7">C67*E67</f>
        <v>78.537500000000009</v>
      </c>
      <c r="G67" s="9">
        <v>3.09</v>
      </c>
      <c r="H67" s="10">
        <v>553</v>
      </c>
      <c r="I67" s="11">
        <f t="shared" ref="I67:I91" si="8">G67*H67</f>
        <v>1708.77</v>
      </c>
      <c r="J67" s="9" t="s">
        <v>62</v>
      </c>
    </row>
    <row r="68" spans="1:10" ht="20" customHeight="1" x14ac:dyDescent="0.45">
      <c r="A68" s="7" t="s">
        <v>76</v>
      </c>
      <c r="B68" s="8">
        <v>25</v>
      </c>
      <c r="C68" s="8">
        <v>25</v>
      </c>
      <c r="D68" s="9" t="s">
        <v>10</v>
      </c>
      <c r="E68" s="7">
        <f>G68/2.4</f>
        <v>1.2875000000000001</v>
      </c>
      <c r="F68" s="7">
        <f t="shared" si="7"/>
        <v>32.1875</v>
      </c>
      <c r="G68" s="9">
        <v>3.09</v>
      </c>
      <c r="H68" s="10">
        <v>980</v>
      </c>
      <c r="I68" s="11">
        <f t="shared" si="8"/>
        <v>3028.2</v>
      </c>
      <c r="J68" s="9" t="s">
        <v>62</v>
      </c>
    </row>
    <row r="69" spans="1:10" ht="20" customHeight="1" x14ac:dyDescent="0.45">
      <c r="A69" s="7" t="s">
        <v>77</v>
      </c>
      <c r="B69" s="8">
        <v>82</v>
      </c>
      <c r="C69" s="8">
        <v>82</v>
      </c>
      <c r="D69" s="9" t="s">
        <v>10</v>
      </c>
      <c r="E69" s="7">
        <f t="shared" si="6"/>
        <v>1.2875000000000001</v>
      </c>
      <c r="F69" s="7">
        <f t="shared" si="7"/>
        <v>105.575</v>
      </c>
      <c r="G69" s="9">
        <v>3.09</v>
      </c>
      <c r="H69" s="10">
        <v>990</v>
      </c>
      <c r="I69" s="11">
        <f t="shared" si="8"/>
        <v>3059.1</v>
      </c>
      <c r="J69" s="9" t="s">
        <v>62</v>
      </c>
    </row>
    <row r="70" spans="1:10" ht="20" customHeight="1" x14ac:dyDescent="0.45">
      <c r="A70" s="7" t="s">
        <v>78</v>
      </c>
      <c r="B70" s="8">
        <v>97</v>
      </c>
      <c r="C70" s="8">
        <v>97</v>
      </c>
      <c r="D70" s="9" t="s">
        <v>10</v>
      </c>
      <c r="E70" s="7">
        <f t="shared" si="6"/>
        <v>1.2875000000000001</v>
      </c>
      <c r="F70" s="7">
        <f t="shared" si="7"/>
        <v>124.8875</v>
      </c>
      <c r="G70" s="9">
        <v>3.09</v>
      </c>
      <c r="H70" s="10">
        <v>780</v>
      </c>
      <c r="I70" s="11">
        <f t="shared" si="8"/>
        <v>2410.1999999999998</v>
      </c>
      <c r="J70" s="9" t="s">
        <v>62</v>
      </c>
    </row>
    <row r="71" spans="1:10" ht="20" customHeight="1" x14ac:dyDescent="0.45">
      <c r="A71" s="7" t="s">
        <v>79</v>
      </c>
      <c r="B71" s="8">
        <v>35</v>
      </c>
      <c r="C71" s="8">
        <v>35</v>
      </c>
      <c r="D71" s="9" t="s">
        <v>10</v>
      </c>
      <c r="E71" s="7">
        <f t="shared" si="6"/>
        <v>1.2875000000000001</v>
      </c>
      <c r="F71" s="7">
        <f t="shared" si="7"/>
        <v>45.0625</v>
      </c>
      <c r="G71" s="9">
        <v>3.09</v>
      </c>
      <c r="H71" s="10">
        <v>801</v>
      </c>
      <c r="I71" s="11">
        <f t="shared" si="8"/>
        <v>2475.0899999999997</v>
      </c>
      <c r="J71" s="9" t="s">
        <v>62</v>
      </c>
    </row>
    <row r="72" spans="1:10" ht="20" customHeight="1" x14ac:dyDescent="0.45">
      <c r="A72" s="7" t="s">
        <v>80</v>
      </c>
      <c r="B72" s="8">
        <v>19</v>
      </c>
      <c r="C72" s="8">
        <v>19</v>
      </c>
      <c r="D72" s="9" t="s">
        <v>10</v>
      </c>
      <c r="E72" s="7">
        <f t="shared" si="6"/>
        <v>1.2875000000000001</v>
      </c>
      <c r="F72" s="7">
        <f t="shared" si="7"/>
        <v>24.462500000000002</v>
      </c>
      <c r="G72" s="9">
        <v>3.09</v>
      </c>
      <c r="H72" s="10">
        <v>503</v>
      </c>
      <c r="I72" s="11">
        <f t="shared" si="8"/>
        <v>1554.27</v>
      </c>
      <c r="J72" s="9" t="s">
        <v>62</v>
      </c>
    </row>
    <row r="73" spans="1:10" ht="20" customHeight="1" x14ac:dyDescent="0.45">
      <c r="A73" s="7" t="s">
        <v>81</v>
      </c>
      <c r="B73" s="8">
        <v>45</v>
      </c>
      <c r="C73" s="8">
        <v>45</v>
      </c>
      <c r="D73" s="9" t="s">
        <v>10</v>
      </c>
      <c r="E73" s="7">
        <f t="shared" si="6"/>
        <v>1.2875000000000001</v>
      </c>
      <c r="F73" s="7">
        <f t="shared" si="7"/>
        <v>57.937500000000007</v>
      </c>
      <c r="G73" s="9">
        <v>3.09</v>
      </c>
      <c r="H73" s="10">
        <v>604</v>
      </c>
      <c r="I73" s="11">
        <f t="shared" si="8"/>
        <v>1866.36</v>
      </c>
      <c r="J73" s="9" t="s">
        <v>62</v>
      </c>
    </row>
    <row r="74" spans="1:10" ht="20" customHeight="1" x14ac:dyDescent="0.45">
      <c r="A74" s="7" t="s">
        <v>82</v>
      </c>
      <c r="B74" s="8">
        <v>67</v>
      </c>
      <c r="C74" s="8">
        <v>67</v>
      </c>
      <c r="D74" s="9" t="s">
        <v>10</v>
      </c>
      <c r="E74" s="7">
        <f t="shared" si="6"/>
        <v>1.2875000000000001</v>
      </c>
      <c r="F74" s="7">
        <f t="shared" si="7"/>
        <v>86.262500000000003</v>
      </c>
      <c r="G74" s="9">
        <v>3.09</v>
      </c>
      <c r="H74" s="10">
        <v>509</v>
      </c>
      <c r="I74" s="11">
        <f t="shared" si="8"/>
        <v>1572.81</v>
      </c>
      <c r="J74" s="9" t="s">
        <v>62</v>
      </c>
    </row>
    <row r="75" spans="1:10" ht="20" customHeight="1" x14ac:dyDescent="0.45">
      <c r="A75" s="7" t="s">
        <v>83</v>
      </c>
      <c r="B75" s="8">
        <v>58</v>
      </c>
      <c r="C75" s="8">
        <v>50</v>
      </c>
      <c r="D75" s="9" t="s">
        <v>10</v>
      </c>
      <c r="E75" s="7">
        <f t="shared" si="6"/>
        <v>1.2875000000000001</v>
      </c>
      <c r="F75" s="7">
        <f t="shared" si="7"/>
        <v>64.375</v>
      </c>
      <c r="G75" s="9">
        <v>3.09</v>
      </c>
      <c r="H75" s="10">
        <v>700</v>
      </c>
      <c r="I75" s="11">
        <f t="shared" si="8"/>
        <v>2163</v>
      </c>
      <c r="J75" s="9" t="s">
        <v>62</v>
      </c>
    </row>
    <row r="76" spans="1:10" ht="20" customHeight="1" x14ac:dyDescent="0.45">
      <c r="A76" s="7" t="s">
        <v>84</v>
      </c>
      <c r="B76" s="8">
        <v>35</v>
      </c>
      <c r="C76" s="8">
        <v>35</v>
      </c>
      <c r="D76" s="9" t="s">
        <v>10</v>
      </c>
      <c r="E76" s="7">
        <f t="shared" si="6"/>
        <v>1.2875000000000001</v>
      </c>
      <c r="F76" s="7">
        <f t="shared" si="7"/>
        <v>45.0625</v>
      </c>
      <c r="G76" s="9">
        <v>3.09</v>
      </c>
      <c r="H76" s="10">
        <v>125</v>
      </c>
      <c r="I76" s="11">
        <f t="shared" si="8"/>
        <v>386.25</v>
      </c>
      <c r="J76" s="9" t="s">
        <v>62</v>
      </c>
    </row>
    <row r="77" spans="1:10" ht="20" customHeight="1" x14ac:dyDescent="0.45">
      <c r="A77" s="7" t="s">
        <v>85</v>
      </c>
      <c r="B77" s="8">
        <v>21</v>
      </c>
      <c r="C77" s="8">
        <v>21</v>
      </c>
      <c r="D77" s="9" t="s">
        <v>10</v>
      </c>
      <c r="E77" s="7">
        <f t="shared" si="6"/>
        <v>1.2875000000000001</v>
      </c>
      <c r="F77" s="7">
        <f t="shared" si="7"/>
        <v>27.037500000000001</v>
      </c>
      <c r="G77" s="9">
        <v>3.09</v>
      </c>
      <c r="H77" s="10">
        <v>198</v>
      </c>
      <c r="I77" s="11">
        <f t="shared" si="8"/>
        <v>611.81999999999994</v>
      </c>
      <c r="J77" s="9" t="s">
        <v>62</v>
      </c>
    </row>
    <row r="78" spans="1:10" ht="20" customHeight="1" x14ac:dyDescent="0.45">
      <c r="A78" s="13" t="s">
        <v>86</v>
      </c>
      <c r="B78" s="14">
        <f>SUM(B54:B77)</f>
        <v>1361</v>
      </c>
      <c r="C78" s="14">
        <f>SUM(C54:C77)</f>
        <v>1327</v>
      </c>
      <c r="D78" s="15"/>
      <c r="E78" s="16"/>
      <c r="F78" s="16">
        <f>SUM(F54:F77)</f>
        <v>3698.4291666666659</v>
      </c>
      <c r="G78" s="15"/>
      <c r="H78" s="17">
        <f>SUM(H54:H77)</f>
        <v>13719</v>
      </c>
      <c r="I78" s="18">
        <f>SUM(I54:I77)</f>
        <v>85140.430000000008</v>
      </c>
      <c r="J78" s="19" t="s">
        <v>62</v>
      </c>
    </row>
    <row r="79" spans="1:10" ht="20" customHeight="1" x14ac:dyDescent="0.45">
      <c r="A79" s="20" t="s">
        <v>52</v>
      </c>
      <c r="B79" s="21">
        <f>AVERAGE(B54:B77)</f>
        <v>56.708333333333336</v>
      </c>
      <c r="C79" s="21">
        <f t="shared" ref="C79:I79" si="9">AVERAGE(C54:C77)</f>
        <v>55.291666666666664</v>
      </c>
      <c r="D79" s="21"/>
      <c r="E79" s="21">
        <f t="shared" si="9"/>
        <v>2.6510416666666674</v>
      </c>
      <c r="F79" s="21">
        <f t="shared" si="9"/>
        <v>154.10121527777775</v>
      </c>
      <c r="G79" s="22">
        <f t="shared" si="9"/>
        <v>6.3625000000000016</v>
      </c>
      <c r="H79" s="22">
        <f t="shared" si="9"/>
        <v>571.625</v>
      </c>
      <c r="I79" s="21">
        <f t="shared" si="9"/>
        <v>3547.5179166666671</v>
      </c>
      <c r="J79" s="23"/>
    </row>
    <row r="80" spans="1:10" ht="20" customHeight="1" x14ac:dyDescent="0.45">
      <c r="A80" s="25" t="s">
        <v>53</v>
      </c>
      <c r="B80" s="44">
        <f>COUNTA(A54:A77)</f>
        <v>24</v>
      </c>
      <c r="C80" s="44"/>
      <c r="D80" s="44"/>
      <c r="E80" s="44"/>
      <c r="F80" s="44"/>
      <c r="G80" s="44"/>
      <c r="H80" s="44"/>
      <c r="I80" s="44"/>
      <c r="J80" s="26"/>
    </row>
    <row r="81" spans="1:10" ht="20" customHeight="1" x14ac:dyDescent="0.45">
      <c r="A81" s="7" t="s">
        <v>87</v>
      </c>
      <c r="B81" s="8">
        <v>45</v>
      </c>
      <c r="C81" s="8">
        <v>45</v>
      </c>
      <c r="D81" s="9" t="s">
        <v>10</v>
      </c>
      <c r="E81" s="7">
        <f>G81/2.2</f>
        <v>9.4499999999999993</v>
      </c>
      <c r="F81" s="7">
        <f t="shared" si="7"/>
        <v>425.24999999999994</v>
      </c>
      <c r="G81" s="9">
        <v>20.79</v>
      </c>
      <c r="H81" s="10">
        <v>798</v>
      </c>
      <c r="I81" s="11">
        <f t="shared" si="8"/>
        <v>16590.419999999998</v>
      </c>
      <c r="J81" s="9" t="s">
        <v>88</v>
      </c>
    </row>
    <row r="82" spans="1:10" ht="20" customHeight="1" x14ac:dyDescent="0.45">
      <c r="A82" s="7" t="s">
        <v>89</v>
      </c>
      <c r="B82" s="8">
        <v>98</v>
      </c>
      <c r="C82" s="8">
        <v>98</v>
      </c>
      <c r="D82" s="9" t="s">
        <v>10</v>
      </c>
      <c r="E82" s="7">
        <f t="shared" ref="E82:E91" si="10">G82/2.2</f>
        <v>9.3272727272727263</v>
      </c>
      <c r="F82" s="7">
        <f t="shared" si="7"/>
        <v>914.07272727272721</v>
      </c>
      <c r="G82" s="9">
        <v>20.52</v>
      </c>
      <c r="H82" s="10">
        <v>220</v>
      </c>
      <c r="I82" s="11">
        <f t="shared" si="8"/>
        <v>4514.3999999999996</v>
      </c>
      <c r="J82" s="9" t="s">
        <v>88</v>
      </c>
    </row>
    <row r="83" spans="1:10" ht="20" customHeight="1" x14ac:dyDescent="0.45">
      <c r="A83" s="7" t="s">
        <v>90</v>
      </c>
      <c r="B83" s="8">
        <v>23</v>
      </c>
      <c r="C83" s="8">
        <v>23</v>
      </c>
      <c r="D83" s="9" t="s">
        <v>10</v>
      </c>
      <c r="E83" s="7">
        <f t="shared" si="10"/>
        <v>8.6818181818181817</v>
      </c>
      <c r="F83" s="7">
        <f t="shared" si="7"/>
        <v>199.68181818181819</v>
      </c>
      <c r="G83" s="9">
        <v>19.100000000000001</v>
      </c>
      <c r="H83" s="10">
        <v>550</v>
      </c>
      <c r="I83" s="11">
        <f t="shared" si="8"/>
        <v>10505</v>
      </c>
      <c r="J83" s="9" t="s">
        <v>88</v>
      </c>
    </row>
    <row r="84" spans="1:10" ht="20" customHeight="1" x14ac:dyDescent="0.45">
      <c r="A84" s="7" t="s">
        <v>91</v>
      </c>
      <c r="B84" s="8">
        <v>74</v>
      </c>
      <c r="C84" s="8">
        <v>74</v>
      </c>
      <c r="D84" s="9" t="s">
        <v>10</v>
      </c>
      <c r="E84" s="7">
        <f t="shared" si="10"/>
        <v>6.5954545454545448</v>
      </c>
      <c r="F84" s="7">
        <f t="shared" si="7"/>
        <v>488.06363636363631</v>
      </c>
      <c r="G84" s="9">
        <v>14.51</v>
      </c>
      <c r="H84" s="10">
        <v>632</v>
      </c>
      <c r="I84" s="11">
        <f t="shared" si="8"/>
        <v>9170.32</v>
      </c>
      <c r="J84" s="9" t="s">
        <v>88</v>
      </c>
    </row>
    <row r="85" spans="1:10" ht="20" customHeight="1" x14ac:dyDescent="0.45">
      <c r="A85" s="7" t="s">
        <v>92</v>
      </c>
      <c r="B85" s="8">
        <v>78</v>
      </c>
      <c r="C85" s="8">
        <v>78</v>
      </c>
      <c r="D85" s="9" t="s">
        <v>10</v>
      </c>
      <c r="E85" s="7">
        <f t="shared" si="10"/>
        <v>6.4454545454545444</v>
      </c>
      <c r="F85" s="7">
        <f t="shared" si="7"/>
        <v>502.74545454545449</v>
      </c>
      <c r="G85" s="9">
        <v>14.18</v>
      </c>
      <c r="H85" s="10">
        <v>678</v>
      </c>
      <c r="I85" s="11">
        <f t="shared" si="8"/>
        <v>9614.0399999999991</v>
      </c>
      <c r="J85" s="9" t="s">
        <v>88</v>
      </c>
    </row>
    <row r="86" spans="1:10" ht="20" customHeight="1" x14ac:dyDescent="0.45">
      <c r="A86" s="7" t="s">
        <v>93</v>
      </c>
      <c r="B86" s="8">
        <v>25</v>
      </c>
      <c r="C86" s="8">
        <v>25</v>
      </c>
      <c r="D86" s="9" t="s">
        <v>10</v>
      </c>
      <c r="E86" s="7">
        <f t="shared" si="10"/>
        <v>4.95</v>
      </c>
      <c r="F86" s="7">
        <f t="shared" si="7"/>
        <v>123.75</v>
      </c>
      <c r="G86" s="9">
        <v>10.89</v>
      </c>
      <c r="H86" s="10">
        <v>659</v>
      </c>
      <c r="I86" s="11">
        <f t="shared" si="8"/>
        <v>7176.51</v>
      </c>
      <c r="J86" s="9" t="s">
        <v>88</v>
      </c>
    </row>
    <row r="87" spans="1:10" ht="20" customHeight="1" x14ac:dyDescent="0.45">
      <c r="A87" s="7" t="s">
        <v>94</v>
      </c>
      <c r="B87" s="8">
        <v>42</v>
      </c>
      <c r="C87" s="8">
        <v>42</v>
      </c>
      <c r="D87" s="9" t="s">
        <v>10</v>
      </c>
      <c r="E87" s="7">
        <f t="shared" si="10"/>
        <v>4.540909090909091</v>
      </c>
      <c r="F87" s="7">
        <f t="shared" si="7"/>
        <v>190.71818181818182</v>
      </c>
      <c r="G87" s="9">
        <v>9.99</v>
      </c>
      <c r="H87" s="10">
        <v>660</v>
      </c>
      <c r="I87" s="11">
        <f t="shared" si="8"/>
        <v>6593.4000000000005</v>
      </c>
      <c r="J87" s="9" t="s">
        <v>88</v>
      </c>
    </row>
    <row r="88" spans="1:10" ht="20" customHeight="1" x14ac:dyDescent="0.45">
      <c r="A88" s="7" t="s">
        <v>95</v>
      </c>
      <c r="B88" s="8">
        <v>75</v>
      </c>
      <c r="C88" s="8">
        <v>75</v>
      </c>
      <c r="D88" s="9" t="s">
        <v>10</v>
      </c>
      <c r="E88" s="7">
        <f t="shared" si="10"/>
        <v>4.45</v>
      </c>
      <c r="F88" s="7">
        <f t="shared" si="7"/>
        <v>333.75</v>
      </c>
      <c r="G88" s="9">
        <v>9.7900000000000009</v>
      </c>
      <c r="H88" s="10">
        <v>803</v>
      </c>
      <c r="I88" s="11">
        <f t="shared" si="8"/>
        <v>7861.3700000000008</v>
      </c>
      <c r="J88" s="9" t="s">
        <v>88</v>
      </c>
    </row>
    <row r="89" spans="1:10" ht="20" customHeight="1" x14ac:dyDescent="0.45">
      <c r="A89" s="7" t="s">
        <v>96</v>
      </c>
      <c r="B89" s="8">
        <v>58</v>
      </c>
      <c r="C89" s="8">
        <v>50</v>
      </c>
      <c r="D89" s="9" t="s">
        <v>10</v>
      </c>
      <c r="E89" s="7">
        <f t="shared" si="10"/>
        <v>3.2318181818181819</v>
      </c>
      <c r="F89" s="7">
        <f t="shared" si="7"/>
        <v>161.59090909090909</v>
      </c>
      <c r="G89" s="9">
        <v>7.11</v>
      </c>
      <c r="H89" s="10">
        <v>159</v>
      </c>
      <c r="I89" s="11">
        <f t="shared" si="8"/>
        <v>1130.49</v>
      </c>
      <c r="J89" s="9" t="s">
        <v>88</v>
      </c>
    </row>
    <row r="90" spans="1:10" ht="20" customHeight="1" x14ac:dyDescent="0.45">
      <c r="A90" s="7" t="s">
        <v>97</v>
      </c>
      <c r="B90" s="8">
        <v>97</v>
      </c>
      <c r="C90" s="8">
        <v>80</v>
      </c>
      <c r="D90" s="9" t="s">
        <v>10</v>
      </c>
      <c r="E90" s="7">
        <f t="shared" si="10"/>
        <v>2.6772727272727268</v>
      </c>
      <c r="F90" s="7">
        <f t="shared" si="7"/>
        <v>214.18181818181813</v>
      </c>
      <c r="G90" s="9">
        <v>5.89</v>
      </c>
      <c r="H90" s="10">
        <v>420</v>
      </c>
      <c r="I90" s="11">
        <f t="shared" si="8"/>
        <v>2473.7999999999997</v>
      </c>
      <c r="J90" s="9" t="s">
        <v>88</v>
      </c>
    </row>
    <row r="91" spans="1:10" ht="20" customHeight="1" x14ac:dyDescent="0.45">
      <c r="A91" s="7" t="s">
        <v>98</v>
      </c>
      <c r="B91" s="8">
        <v>37</v>
      </c>
      <c r="C91" s="8">
        <v>30</v>
      </c>
      <c r="D91" s="9" t="s">
        <v>10</v>
      </c>
      <c r="E91" s="7">
        <f t="shared" si="10"/>
        <v>2.1772727272727272</v>
      </c>
      <c r="F91" s="7">
        <f t="shared" si="7"/>
        <v>65.318181818181813</v>
      </c>
      <c r="G91" s="9">
        <v>4.79</v>
      </c>
      <c r="H91" s="10">
        <v>654</v>
      </c>
      <c r="I91" s="11">
        <f t="shared" si="8"/>
        <v>3132.66</v>
      </c>
      <c r="J91" s="9" t="s">
        <v>88</v>
      </c>
    </row>
    <row r="92" spans="1:10" ht="20" customHeight="1" x14ac:dyDescent="0.45">
      <c r="A92" s="13" t="s">
        <v>99</v>
      </c>
      <c r="B92" s="14">
        <f>SUM(B81:B91)</f>
        <v>652</v>
      </c>
      <c r="C92" s="14">
        <f t="shared" ref="C92:I92" si="11">SUM(C81:C91)</f>
        <v>620</v>
      </c>
      <c r="D92" s="15"/>
      <c r="E92" s="16"/>
      <c r="F92" s="16">
        <f t="shared" si="11"/>
        <v>3619.1227272727269</v>
      </c>
      <c r="G92" s="15"/>
      <c r="H92" s="17">
        <f t="shared" si="11"/>
        <v>6233</v>
      </c>
      <c r="I92" s="18">
        <f t="shared" si="11"/>
        <v>78762.410000000018</v>
      </c>
      <c r="J92" s="19" t="s">
        <v>88</v>
      </c>
    </row>
    <row r="93" spans="1:10" s="24" customFormat="1" ht="20" customHeight="1" x14ac:dyDescent="0.45">
      <c r="A93" s="20" t="s">
        <v>52</v>
      </c>
      <c r="B93" s="21">
        <f>AVERAGE(B81:B91)</f>
        <v>59.272727272727273</v>
      </c>
      <c r="C93" s="21">
        <f t="shared" ref="C93:I93" si="12">AVERAGE(C81:C91)</f>
        <v>56.363636363636367</v>
      </c>
      <c r="D93" s="21"/>
      <c r="E93" s="21">
        <f t="shared" si="12"/>
        <v>5.6842975206611577</v>
      </c>
      <c r="F93" s="21">
        <f t="shared" si="12"/>
        <v>329.01115702479336</v>
      </c>
      <c r="G93" s="22">
        <f t="shared" si="12"/>
        <v>12.505454545454542</v>
      </c>
      <c r="H93" s="22">
        <f t="shared" si="12"/>
        <v>566.63636363636363</v>
      </c>
      <c r="I93" s="21">
        <f t="shared" si="12"/>
        <v>7160.2190909090923</v>
      </c>
      <c r="J93" s="23"/>
    </row>
    <row r="94" spans="1:10" ht="20" customHeight="1" x14ac:dyDescent="0.45">
      <c r="A94" s="25" t="s">
        <v>53</v>
      </c>
      <c r="B94" s="44">
        <f>COUNTA(A81:A91)</f>
        <v>11</v>
      </c>
      <c r="C94" s="44"/>
      <c r="D94" s="44"/>
      <c r="E94" s="44"/>
      <c r="F94" s="44"/>
      <c r="G94" s="44"/>
      <c r="H94" s="44"/>
      <c r="I94" s="44"/>
      <c r="J94" s="26"/>
    </row>
    <row r="95" spans="1:10" ht="20" customHeight="1" x14ac:dyDescent="0.45"/>
    <row r="96" spans="1:10" ht="20" customHeight="1" x14ac:dyDescent="0.45">
      <c r="A96" s="30" t="s">
        <v>100</v>
      </c>
      <c r="B96" s="31">
        <f>B92+B78+B51+B47+B42</f>
        <v>4696</v>
      </c>
      <c r="C96" s="31">
        <f t="shared" ref="C96:I96" si="13">C92+C78+C51+C47+C42</f>
        <v>4439</v>
      </c>
      <c r="D96" s="42"/>
      <c r="E96" s="43"/>
      <c r="F96" s="31">
        <f t="shared" si="13"/>
        <v>18532.096252913754</v>
      </c>
      <c r="G96" s="31"/>
      <c r="H96" s="31">
        <f t="shared" si="13"/>
        <v>43026</v>
      </c>
      <c r="I96" s="32">
        <f t="shared" si="13"/>
        <v>464654.65</v>
      </c>
    </row>
    <row r="100" spans="1:5" ht="84.6" customHeight="1" x14ac:dyDescent="0.45">
      <c r="A100" s="33" t="s">
        <v>101</v>
      </c>
      <c r="B100" s="34" t="s">
        <v>102</v>
      </c>
      <c r="C100" s="34" t="s">
        <v>6</v>
      </c>
      <c r="D100" s="35"/>
      <c r="E100" s="36"/>
    </row>
    <row r="101" spans="1:5" ht="18" customHeight="1" x14ac:dyDescent="0.45">
      <c r="A101" s="37" t="str">
        <f>_xlfn.XLOOKUP(C101,H1:H40,A1:A40)</f>
        <v>[BA1015] LE KAJAL LAKSHMI® ARGENT TUBE DE 1</v>
      </c>
      <c r="B101" s="38">
        <v>1</v>
      </c>
      <c r="C101" s="38">
        <f>LARGE($H$2:$H$41,B101)</f>
        <v>987</v>
      </c>
      <c r="D101" s="39"/>
    </row>
    <row r="102" spans="1:5" ht="18" customHeight="1" x14ac:dyDescent="0.45">
      <c r="A102" s="37" t="str">
        <f>_xlfn.XLOOKUP(C102,H2:H41,A2:A41)</f>
        <v>[BA1063] SAVON NOIR A L EUCALYPTUS</v>
      </c>
      <c r="B102" s="38">
        <v>2</v>
      </c>
      <c r="C102" s="38">
        <f t="shared" ref="C102:C105" si="14">LARGE($H$2:$H$41,B102)</f>
        <v>820</v>
      </c>
      <c r="D102" s="39"/>
    </row>
    <row r="103" spans="1:5" ht="18" customHeight="1" x14ac:dyDescent="0.45">
      <c r="A103" s="37" t="str">
        <f t="shared" ref="A103:A105" si="15">_xlfn.XLOOKUP(C103,H3:H42,A3:A42)</f>
        <v>[BA1044] DENTARGILE ROMARIN 100G</v>
      </c>
      <c r="B103" s="38">
        <v>3</v>
      </c>
      <c r="C103" s="38">
        <f t="shared" si="14"/>
        <v>702</v>
      </c>
      <c r="D103" s="39"/>
    </row>
    <row r="104" spans="1:5" ht="18" customHeight="1" x14ac:dyDescent="0.45">
      <c r="A104" s="37" t="str">
        <f t="shared" si="15"/>
        <v>[BA1042] DENTARGILE CITRON 100G</v>
      </c>
      <c r="B104" s="38">
        <v>4</v>
      </c>
      <c r="C104" s="38">
        <f t="shared" si="14"/>
        <v>698</v>
      </c>
      <c r="D104" s="39"/>
    </row>
    <row r="105" spans="1:5" ht="18" customHeight="1" x14ac:dyDescent="0.45">
      <c r="A105" s="40" t="str">
        <f t="shared" si="15"/>
        <v>[BA1074] CRÈME DE JOUR ALOÈS  PEAU SENSIBLE TUBE DE 50 ML.</v>
      </c>
      <c r="B105" s="41">
        <v>5</v>
      </c>
      <c r="C105" s="41">
        <f t="shared" si="14"/>
        <v>689</v>
      </c>
      <c r="D105" s="39"/>
    </row>
  </sheetData>
  <mergeCells count="6">
    <mergeCell ref="D96:E96"/>
    <mergeCell ref="B44:I44"/>
    <mergeCell ref="B49:I49"/>
    <mergeCell ref="B53:I53"/>
    <mergeCell ref="B80:I80"/>
    <mergeCell ref="B94:I94"/>
  </mergeCells>
  <printOptions headings="1"/>
  <pageMargins left="0.51181102362204722" right="0.51181102362204722" top="0.35433070866141736" bottom="0.35433070866141736" header="0.31496062992125984" footer="0.31496062992125984"/>
  <pageSetup paperSize="9" scale="69" fitToHeight="0" orientation="landscape" r:id="rId1"/>
  <rowBreaks count="3" manualBreakCount="3">
    <brk id="30" max="16383" man="1"/>
    <brk id="60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attendu NIVEAU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fabienne</dc:creator>
  <cp:lastModifiedBy>fabienne fabienne</cp:lastModifiedBy>
  <cp:lastPrinted>2025-06-11T05:45:25Z</cp:lastPrinted>
  <dcterms:created xsi:type="dcterms:W3CDTF">2025-06-10T14:09:33Z</dcterms:created>
  <dcterms:modified xsi:type="dcterms:W3CDTF">2025-06-11T08:15:20Z</dcterms:modified>
</cp:coreProperties>
</file>