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on Drive\PROFESSIONNEL\NaturalisBio\3-TbpGA\DIV399-Excel\DIV399-2_excel_note de frais-2024\note_de_frais\"/>
    </mc:Choice>
  </mc:AlternateContent>
  <xr:revisionPtr revIDLastSave="0" documentId="13_ncr:1_{5CF0DDA7-A1E2-48DA-B85C-0FEEB85E2B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étail des frais" sheetId="1" r:id="rId1"/>
    <sheet name="Indemnités Km" sheetId="3" r:id="rId2"/>
  </sheets>
  <definedNames>
    <definedName name="_xlnm.Print_Area" localSheetId="0">'détail des frais'!$A$1:$O$34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20" i="1" a="1"/>
  <c r="J20" i="1"/>
  <c r="J21" i="1" a="1"/>
  <c r="J21" i="1" s="1"/>
  <c r="J22" i="1" a="1"/>
  <c r="J22" i="1" s="1"/>
  <c r="J23" i="1" a="1"/>
  <c r="J23" i="1" s="1"/>
  <c r="J13" i="1" a="1"/>
  <c r="J13" i="1" s="1"/>
  <c r="J12" i="1" a="1"/>
  <c r="J12" i="1" s="1"/>
  <c r="J30" i="1" l="1"/>
  <c r="J29" i="1"/>
  <c r="J28" i="1"/>
  <c r="H24" i="1"/>
  <c r="I24" i="1"/>
  <c r="K24" i="1"/>
  <c r="L24" i="1"/>
  <c r="M24" i="1"/>
  <c r="N24" i="1"/>
  <c r="G24" i="1"/>
  <c r="J24" i="1"/>
  <c r="N27" i="1" s="1"/>
  <c r="J27" i="1" l="1"/>
  <c r="J31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N31" i="1" l="1"/>
  <c r="L3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<sst xmlns="http://schemas.openxmlformats.org/spreadsheetml/2006/main" count="37" uniqueCount="32">
  <si>
    <t>Puissance</t>
  </si>
  <si>
    <t>Nbre Km</t>
  </si>
  <si>
    <t>NOTE DE  FRAIS  DU MOIS DE</t>
  </si>
  <si>
    <t>S T R U C T U R E    D' I M P U T A T I O N</t>
  </si>
  <si>
    <t xml:space="preserve">Objet : </t>
  </si>
  <si>
    <t>Imputation Comptable</t>
  </si>
  <si>
    <t>TOTAL</t>
  </si>
  <si>
    <t>Avance du</t>
  </si>
  <si>
    <t>N°</t>
  </si>
  <si>
    <t>VENTILATION DES DÉPENSES</t>
  </si>
  <si>
    <t>Nom / Prénom</t>
  </si>
  <si>
    <t>6xxxxxxx</t>
  </si>
  <si>
    <t>Fournitures 
Administratives</t>
  </si>
  <si>
    <t>Hébergement</t>
  </si>
  <si>
    <t>Déplacements
Divers
(Avion, train,…)</t>
  </si>
  <si>
    <t>Indemnités
KM</t>
  </si>
  <si>
    <t>Péage</t>
  </si>
  <si>
    <t>Parking</t>
  </si>
  <si>
    <t>Repas</t>
  </si>
  <si>
    <t>VÉHICULE</t>
  </si>
  <si>
    <t>NATURE DE LA DÉPENSE</t>
  </si>
  <si>
    <t>DATE</t>
  </si>
  <si>
    <t>Autre dépense</t>
  </si>
  <si>
    <t>Justificatif</t>
  </si>
  <si>
    <t>Visite Client Aux 4 champs Bio</t>
  </si>
  <si>
    <t>X</t>
  </si>
  <si>
    <t>62511xxx</t>
  </si>
  <si>
    <t>6257xxxx</t>
  </si>
  <si>
    <t xml:space="preserve">  Date &amp; signature de l'Intéressé</t>
  </si>
  <si>
    <t>Fournisseur Avicenne</t>
  </si>
  <si>
    <t>Date &amp; signature du (des) Responsable(s)</t>
  </si>
  <si>
    <t>Indemnité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</si>
</sst>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€_-;\-* #,##0.00\ _€_-;_-* &quot;-&quot;??\ _€_-;_-@_-"/>
    <numFmt numFmtId="165" formatCode="#,##0.00_ ;[Red]\-#,##0.00\ "/>
    <numFmt numFmtId="166" formatCode="_-* #,##0_-;\-* #,##0_-;_-* &quot;-&quot;??_-;_-@_-"/>
    <numFmt numFmtId="167" formatCode="[$-40C]mmm\-yy;@"/>
    <numFmt numFmtId="168" formatCode="[$-40C]d\-mmm;@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Lucida Sans"/>
      <family val="2"/>
    </font>
    <font>
      <b/>
      <sz val="24"/>
      <name val="Lucida Sans"/>
      <family val="2"/>
    </font>
    <font>
      <b/>
      <sz val="24"/>
      <color indexed="10"/>
      <name val="Lucida Sans"/>
      <family val="2"/>
    </font>
    <font>
      <b/>
      <sz val="22"/>
      <color indexed="10"/>
      <name val="Lucida Sans"/>
      <family val="2"/>
    </font>
    <font>
      <b/>
      <sz val="20"/>
      <name val="Lucida Sans"/>
      <family val="2"/>
    </font>
    <font>
      <sz val="12"/>
      <name val="Lucida Sans"/>
      <family val="2"/>
    </font>
    <font>
      <b/>
      <sz val="18"/>
      <color theme="0"/>
      <name val="Lucida Sans"/>
      <family val="2"/>
    </font>
    <font>
      <sz val="11"/>
      <name val="Lucida Sans"/>
      <family val="2"/>
    </font>
    <font>
      <sz val="14"/>
      <name val="Lucida Sans"/>
      <family val="2"/>
    </font>
    <font>
      <b/>
      <sz val="12"/>
      <name val="Lucida Sans"/>
      <family val="2"/>
    </font>
    <font>
      <b/>
      <sz val="14"/>
      <name val="Lucida Sans"/>
      <family val="2"/>
    </font>
    <font>
      <b/>
      <sz val="18"/>
      <name val="Lucida Sans"/>
      <family val="2"/>
    </font>
    <font>
      <b/>
      <sz val="11"/>
      <name val="Lucida Sans"/>
      <family val="2"/>
    </font>
    <font>
      <sz val="14"/>
      <color theme="0"/>
      <name val="Lucida Sans"/>
      <family val="2"/>
    </font>
    <font>
      <sz val="18"/>
      <color theme="0"/>
      <name val="Lucida Sans"/>
      <family val="2"/>
    </font>
    <font>
      <sz val="12"/>
      <color theme="1"/>
      <name val="Lucida Sans"/>
      <family val="2"/>
    </font>
    <font>
      <sz val="12"/>
      <color theme="0" tint="-0.499984740745262"/>
      <name val="Lucida Sans"/>
      <family val="2"/>
    </font>
    <font>
      <sz val="10"/>
      <name val="Lucida Sans"/>
      <family val="2"/>
    </font>
    <font>
      <b/>
      <sz val="12"/>
      <color indexed="10"/>
      <name val="Lucida Sans"/>
      <family val="2"/>
    </font>
    <font>
      <sz val="11"/>
      <color rgb="FFC00000"/>
      <name val="Lucida Sans"/>
      <family val="2"/>
    </font>
    <font>
      <b/>
      <sz val="14"/>
      <color rgb="FF002060"/>
      <name val="Lucida Sans"/>
      <family val="2"/>
    </font>
    <font>
      <b/>
      <sz val="14"/>
      <color rgb="FFC00000"/>
      <name val="Lucida Sans"/>
      <family val="2"/>
    </font>
    <font>
      <b/>
      <sz val="16"/>
      <color theme="0"/>
      <name val="Lucida Sans"/>
      <family val="2"/>
    </font>
    <font>
      <b/>
      <sz val="12"/>
      <color theme="0"/>
      <name val="Lucida Sans"/>
      <family val="2"/>
    </font>
    <font>
      <sz val="11"/>
      <color theme="1"/>
      <name val="Calibri"/>
      <family val="2"/>
      <scheme val="minor"/>
    </font>
    <font>
      <sz val="14"/>
      <color theme="1" tint="0.499984740745262"/>
      <name val="Lucida Sans"/>
      <family val="2"/>
    </font>
    <font>
      <sz val="16"/>
      <color theme="0"/>
      <name val="Lucida Sans"/>
      <family val="2"/>
    </font>
    <font>
      <b/>
      <sz val="16"/>
      <color theme="3"/>
      <name val="Lucida Sans"/>
      <family val="2"/>
    </font>
    <font>
      <sz val="20"/>
      <color theme="1"/>
      <name val="Lucida Sans"/>
      <family val="2"/>
    </font>
    <font>
      <b/>
      <sz val="14"/>
      <color theme="3" tint="0.39997558519241921"/>
      <name val="Lucida Sans"/>
      <family val="2"/>
    </font>
    <font>
      <b/>
      <sz val="16"/>
      <color indexed="12"/>
      <name val="Lucida Sans"/>
      <family val="2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FEF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theme="4" tint="-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0"/>
      </left>
      <right/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 style="hair">
        <color theme="0"/>
      </right>
      <top style="hair">
        <color indexed="64"/>
      </top>
      <bottom/>
      <diagonal/>
    </border>
    <border>
      <left style="hair">
        <color theme="0"/>
      </left>
      <right style="hair">
        <color theme="0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90">
    <xf numFmtId="0" fontId="0" fillId="0" borderId="0" xfId="0"/>
    <xf numFmtId="43" fontId="10" fillId="3" borderId="6" xfId="3" applyFont="1" applyFill="1" applyBorder="1" applyAlignment="1" applyProtection="1">
      <alignment horizontal="right" vertical="center"/>
      <protection locked="0"/>
    </xf>
    <xf numFmtId="43" fontId="27" fillId="3" borderId="9" xfId="3" applyFont="1" applyFill="1" applyBorder="1" applyAlignment="1" applyProtection="1">
      <alignment horizontal="right" vertical="center"/>
    </xf>
    <xf numFmtId="43" fontId="27" fillId="3" borderId="4" xfId="3" applyFont="1" applyFill="1" applyBorder="1" applyAlignment="1" applyProtection="1">
      <alignment horizontal="right" vertical="center"/>
      <protection locked="0"/>
    </xf>
    <xf numFmtId="43" fontId="27" fillId="3" borderId="6" xfId="3" applyFont="1" applyFill="1" applyBorder="1" applyAlignment="1" applyProtection="1">
      <alignment horizontal="right" vertical="center"/>
      <protection locked="0"/>
    </xf>
    <xf numFmtId="165" fontId="10" fillId="7" borderId="0" xfId="2" applyNumberFormat="1" applyFont="1" applyFill="1" applyBorder="1" applyAlignment="1" applyProtection="1">
      <alignment horizontal="right" vertical="center"/>
    </xf>
    <xf numFmtId="165" fontId="23" fillId="8" borderId="0" xfId="2" applyNumberFormat="1" applyFont="1" applyFill="1" applyBorder="1" applyAlignment="1" applyProtection="1">
      <alignment horizontal="right" vertical="center"/>
    </xf>
    <xf numFmtId="0" fontId="2" fillId="0" borderId="0" xfId="0" applyFont="1"/>
    <xf numFmtId="0" fontId="5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 indent="1"/>
    </xf>
    <xf numFmtId="0" fontId="14" fillId="0" borderId="0" xfId="1" applyFont="1" applyAlignment="1">
      <alignment horizontal="left" vertical="center" indent="1"/>
    </xf>
    <xf numFmtId="0" fontId="15" fillId="4" borderId="14" xfId="1" applyFont="1" applyFill="1" applyBorder="1" applyAlignment="1">
      <alignment horizontal="center" vertical="center" wrapText="1"/>
    </xf>
    <xf numFmtId="0" fontId="15" fillId="4" borderId="15" xfId="1" applyFont="1" applyFill="1" applyBorder="1" applyAlignment="1">
      <alignment horizontal="center" vertical="center" wrapText="1"/>
    </xf>
    <xf numFmtId="0" fontId="15" fillId="4" borderId="17" xfId="1" applyFont="1" applyFill="1" applyBorder="1" applyAlignment="1">
      <alignment horizontal="center" vertical="center" wrapText="1"/>
    </xf>
    <xf numFmtId="0" fontId="15" fillId="4" borderId="18" xfId="1" applyFont="1" applyFill="1" applyBorder="1" applyAlignment="1">
      <alignment horizontal="center" vertical="center" wrapText="1"/>
    </xf>
    <xf numFmtId="0" fontId="17" fillId="0" borderId="0" xfId="0" applyFont="1"/>
    <xf numFmtId="0" fontId="7" fillId="3" borderId="1" xfId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3" borderId="3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9" fillId="3" borderId="3" xfId="1" applyNumberFormat="1" applyFont="1" applyFill="1" applyBorder="1" applyAlignment="1">
      <alignment horizontal="center" vertical="center"/>
    </xf>
    <xf numFmtId="165" fontId="28" fillId="10" borderId="27" xfId="2" applyNumberFormat="1" applyFont="1" applyFill="1" applyBorder="1" applyAlignment="1" applyProtection="1">
      <alignment horizontal="right" vertical="center"/>
    </xf>
    <xf numFmtId="0" fontId="20" fillId="0" borderId="0" xfId="1" applyFont="1" applyAlignment="1">
      <alignment horizontal="center" vertical="center"/>
    </xf>
    <xf numFmtId="0" fontId="21" fillId="7" borderId="0" xfId="1" applyFont="1" applyFill="1" applyAlignment="1">
      <alignment horizontal="right" vertical="center"/>
    </xf>
    <xf numFmtId="165" fontId="20" fillId="0" borderId="0" xfId="1" applyNumberFormat="1" applyFont="1" applyAlignment="1">
      <alignment horizontal="center" vertical="center"/>
    </xf>
    <xf numFmtId="0" fontId="30" fillId="0" borderId="0" xfId="0" applyFont="1"/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165" fontId="23" fillId="7" borderId="0" xfId="1" applyNumberFormat="1" applyFont="1" applyFill="1" applyAlignment="1">
      <alignment horizontal="center" vertical="center"/>
    </xf>
    <xf numFmtId="165" fontId="23" fillId="8" borderId="0" xfId="1" applyNumberFormat="1" applyFont="1" applyFill="1" applyAlignment="1">
      <alignment horizontal="center" vertical="center"/>
    </xf>
    <xf numFmtId="165" fontId="25" fillId="4" borderId="0" xfId="1" applyNumberFormat="1" applyFont="1" applyFill="1" applyAlignment="1">
      <alignment horizontal="left" vertical="center"/>
    </xf>
    <xf numFmtId="165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vertical="center"/>
    </xf>
    <xf numFmtId="165" fontId="12" fillId="0" borderId="0" xfId="1" applyNumberFormat="1" applyFont="1" applyAlignment="1">
      <alignment horizontal="right" vertical="center"/>
    </xf>
    <xf numFmtId="168" fontId="31" fillId="0" borderId="0" xfId="1" applyNumberFormat="1" applyFont="1" applyAlignment="1">
      <alignment horizontal="left" vertical="center"/>
    </xf>
    <xf numFmtId="43" fontId="27" fillId="3" borderId="1" xfId="3" applyFont="1" applyFill="1" applyBorder="1" applyAlignment="1" applyProtection="1">
      <alignment horizontal="right" vertical="center"/>
      <protection locked="0"/>
    </xf>
    <xf numFmtId="43" fontId="27" fillId="3" borderId="3" xfId="3" applyFont="1" applyFill="1" applyBorder="1" applyAlignment="1" applyProtection="1">
      <alignment horizontal="right" vertical="center"/>
      <protection locked="0"/>
    </xf>
    <xf numFmtId="43" fontId="10" fillId="3" borderId="3" xfId="3" applyFont="1" applyFill="1" applyBorder="1" applyAlignment="1" applyProtection="1">
      <alignment horizontal="right" vertical="center"/>
      <protection locked="0"/>
    </xf>
    <xf numFmtId="168" fontId="27" fillId="3" borderId="1" xfId="1" applyNumberFormat="1" applyFont="1" applyFill="1" applyBorder="1" applyAlignment="1" applyProtection="1">
      <alignment horizontal="center" vertical="center"/>
      <protection locked="0"/>
    </xf>
    <xf numFmtId="14" fontId="27" fillId="3" borderId="2" xfId="1" applyNumberFormat="1" applyFont="1" applyFill="1" applyBorder="1" applyAlignment="1" applyProtection="1">
      <alignment horizontal="left" vertical="center" indent="1"/>
      <protection locked="0"/>
    </xf>
    <xf numFmtId="166" fontId="27" fillId="3" borderId="1" xfId="3" applyNumberFormat="1" applyFont="1" applyFill="1" applyBorder="1" applyAlignment="1" applyProtection="1">
      <alignment horizontal="center" vertical="center"/>
      <protection locked="0"/>
    </xf>
    <xf numFmtId="166" fontId="27" fillId="3" borderId="1" xfId="3" applyNumberFormat="1" applyFont="1" applyFill="1" applyBorder="1" applyAlignment="1" applyProtection="1">
      <alignment horizontal="right" vertical="center"/>
      <protection locked="0"/>
    </xf>
    <xf numFmtId="43" fontId="27" fillId="3" borderId="2" xfId="3" applyFont="1" applyFill="1" applyBorder="1" applyAlignment="1" applyProtection="1">
      <alignment horizontal="right" vertical="center"/>
      <protection locked="0"/>
    </xf>
    <xf numFmtId="168" fontId="27" fillId="3" borderId="3" xfId="1" applyNumberFormat="1" applyFont="1" applyFill="1" applyBorder="1" applyAlignment="1" applyProtection="1">
      <alignment horizontal="center" vertical="center"/>
      <protection locked="0"/>
    </xf>
    <xf numFmtId="0" fontId="27" fillId="3" borderId="5" xfId="1" applyFont="1" applyFill="1" applyBorder="1" applyAlignment="1" applyProtection="1">
      <alignment horizontal="left" vertical="center" indent="1"/>
      <protection locked="0"/>
    </xf>
    <xf numFmtId="166" fontId="27" fillId="3" borderId="3" xfId="3" applyNumberFormat="1" applyFont="1" applyFill="1" applyBorder="1" applyAlignment="1" applyProtection="1">
      <alignment horizontal="center" vertical="center"/>
      <protection locked="0"/>
    </xf>
    <xf numFmtId="166" fontId="27" fillId="3" borderId="3" xfId="3" applyNumberFormat="1" applyFont="1" applyFill="1" applyBorder="1" applyAlignment="1" applyProtection="1">
      <alignment horizontal="right" vertical="center"/>
      <protection locked="0"/>
    </xf>
    <xf numFmtId="43" fontId="27" fillId="3" borderId="5" xfId="3" applyFont="1" applyFill="1" applyBorder="1" applyAlignment="1" applyProtection="1">
      <alignment horizontal="right" vertical="center"/>
      <protection locked="0"/>
    </xf>
    <xf numFmtId="168" fontId="10" fillId="3" borderId="3" xfId="1" applyNumberFormat="1" applyFont="1" applyFill="1" applyBorder="1" applyAlignment="1" applyProtection="1">
      <alignment horizontal="center" vertical="center"/>
      <protection locked="0"/>
    </xf>
    <xf numFmtId="0" fontId="10" fillId="3" borderId="5" xfId="1" applyFont="1" applyFill="1" applyBorder="1" applyAlignment="1" applyProtection="1">
      <alignment horizontal="left" vertical="center" indent="1"/>
      <protection locked="0"/>
    </xf>
    <xf numFmtId="166" fontId="10" fillId="3" borderId="3" xfId="3" applyNumberFormat="1" applyFont="1" applyFill="1" applyBorder="1" applyAlignment="1" applyProtection="1">
      <alignment horizontal="center" vertical="center"/>
      <protection locked="0"/>
    </xf>
    <xf numFmtId="166" fontId="10" fillId="3" borderId="3" xfId="3" applyNumberFormat="1" applyFont="1" applyFill="1" applyBorder="1" applyAlignment="1" applyProtection="1">
      <alignment horizontal="right" vertical="center"/>
      <protection locked="0"/>
    </xf>
    <xf numFmtId="43" fontId="10" fillId="3" borderId="5" xfId="3" applyFont="1" applyFill="1" applyBorder="1" applyAlignment="1" applyProtection="1">
      <alignment horizontal="right" vertical="center"/>
      <protection locked="0"/>
    </xf>
    <xf numFmtId="165" fontId="7" fillId="0" borderId="23" xfId="1" applyNumberFormat="1" applyFont="1" applyBorder="1" applyAlignment="1" applyProtection="1">
      <alignment horizontal="center" vertical="center"/>
      <protection locked="0"/>
    </xf>
    <xf numFmtId="165" fontId="7" fillId="0" borderId="24" xfId="1" applyNumberFormat="1" applyFont="1" applyBorder="1" applyAlignment="1" applyProtection="1">
      <alignment horizontal="center" vertical="center"/>
      <protection locked="0"/>
    </xf>
    <xf numFmtId="165" fontId="7" fillId="0" borderId="25" xfId="1" applyNumberFormat="1" applyFont="1" applyBorder="1" applyAlignment="1" applyProtection="1">
      <alignment horizontal="center" vertical="center"/>
      <protection locked="0"/>
    </xf>
    <xf numFmtId="0" fontId="8" fillId="4" borderId="8" xfId="1" applyFont="1" applyFill="1" applyBorder="1" applyAlignment="1">
      <alignment horizontal="left" vertical="center" indent="2"/>
    </xf>
    <xf numFmtId="0" fontId="16" fillId="6" borderId="22" xfId="0" applyFont="1" applyFill="1" applyBorder="1" applyAlignment="1">
      <alignment horizontal="center" textRotation="90"/>
    </xf>
    <xf numFmtId="165" fontId="22" fillId="2" borderId="0" xfId="2" applyNumberFormat="1" applyFont="1" applyFill="1" applyBorder="1" applyAlignment="1" applyProtection="1">
      <alignment horizontal="center" vertical="center"/>
    </xf>
    <xf numFmtId="165" fontId="29" fillId="9" borderId="0" xfId="2" applyNumberFormat="1" applyFont="1" applyFill="1" applyBorder="1" applyAlignment="1" applyProtection="1">
      <alignment horizontal="center" vertical="center"/>
    </xf>
    <xf numFmtId="165" fontId="31" fillId="0" borderId="0" xfId="1" applyNumberFormat="1" applyFont="1" applyAlignment="1" applyProtection="1">
      <alignment horizontal="center" vertical="center"/>
      <protection locked="0"/>
    </xf>
    <xf numFmtId="1" fontId="28" fillId="10" borderId="26" xfId="1" applyNumberFormat="1" applyFont="1" applyFill="1" applyBorder="1" applyAlignment="1">
      <alignment horizontal="center" vertical="center"/>
    </xf>
    <xf numFmtId="1" fontId="28" fillId="10" borderId="27" xfId="1" applyNumberFormat="1" applyFont="1" applyFill="1" applyBorder="1" applyAlignment="1">
      <alignment horizontal="center" vertical="center"/>
    </xf>
    <xf numFmtId="165" fontId="32" fillId="0" borderId="0" xfId="1" applyNumberFormat="1" applyFont="1" applyAlignment="1">
      <alignment horizontal="center" vertical="center"/>
    </xf>
    <xf numFmtId="0" fontId="6" fillId="5" borderId="0" xfId="1" applyFont="1" applyFill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5" fillId="4" borderId="0" xfId="1" applyFont="1" applyFill="1" applyAlignment="1">
      <alignment horizontal="left" vertical="center"/>
    </xf>
    <xf numFmtId="0" fontId="15" fillId="4" borderId="11" xfId="1" applyFont="1" applyFill="1" applyBorder="1" applyAlignment="1">
      <alignment horizontal="center" vertical="center" wrapText="1"/>
    </xf>
    <xf numFmtId="0" fontId="15" fillId="4" borderId="14" xfId="1" applyFont="1" applyFill="1" applyBorder="1" applyAlignment="1">
      <alignment horizontal="center" vertical="center" wrapText="1"/>
    </xf>
    <xf numFmtId="0" fontId="9" fillId="0" borderId="19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center" vertical="center"/>
      <protection locked="0"/>
    </xf>
    <xf numFmtId="0" fontId="9" fillId="0" borderId="21" xfId="1" applyFont="1" applyBorder="1" applyAlignment="1" applyProtection="1">
      <alignment horizontal="center" vertical="center"/>
      <protection locked="0"/>
    </xf>
    <xf numFmtId="167" fontId="4" fillId="0" borderId="0" xfId="1" applyNumberFormat="1" applyFont="1" applyAlignment="1" applyProtection="1">
      <alignment horizontal="center" vertical="center"/>
      <protection locked="0"/>
    </xf>
    <xf numFmtId="165" fontId="10" fillId="7" borderId="0" xfId="1" applyNumberFormat="1" applyFont="1" applyFill="1" applyAlignment="1">
      <alignment horizontal="center" vertical="center" textRotation="29"/>
    </xf>
    <xf numFmtId="165" fontId="24" fillId="6" borderId="0" xfId="1" applyNumberFormat="1" applyFont="1" applyFill="1" applyAlignment="1">
      <alignment horizontal="center" vertical="center"/>
    </xf>
    <xf numFmtId="0" fontId="15" fillId="4" borderId="10" xfId="1" applyFont="1" applyFill="1" applyBorder="1" applyAlignment="1">
      <alignment horizontal="center" vertical="center" wrapText="1"/>
    </xf>
    <xf numFmtId="0" fontId="15" fillId="4" borderId="13" xfId="1" applyFont="1" applyFill="1" applyBorder="1" applyAlignment="1">
      <alignment horizontal="center" vertical="center" wrapText="1"/>
    </xf>
    <xf numFmtId="0" fontId="15" fillId="4" borderId="16" xfId="1" applyFont="1" applyFill="1" applyBorder="1" applyAlignment="1">
      <alignment horizontal="center" vertical="center" wrapText="1"/>
    </xf>
    <xf numFmtId="0" fontId="15" fillId="4" borderId="17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 wrapText="1"/>
    </xf>
    <xf numFmtId="0" fontId="12" fillId="0" borderId="7" xfId="1" applyFont="1" applyBorder="1" applyAlignment="1" applyProtection="1">
      <alignment horizontal="left" vertical="center"/>
      <protection locked="0"/>
    </xf>
    <xf numFmtId="0" fontId="33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 wrapText="1"/>
    </xf>
  </cellXfs>
  <cellStyles count="4">
    <cellStyle name="Milliers" xfId="3" builtinId="3"/>
    <cellStyle name="Milliers 2" xfId="2" xr:uid="{00000000-0005-0000-0000-000000000000}"/>
    <cellStyle name="Normal" xfId="0" builtinId="0"/>
    <cellStyle name="Normal 3" xfId="1" xr:uid="{00000000-0005-0000-0000-000002000000}"/>
  </cellStyles>
  <dxfs count="2"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7F7FF"/>
      <color rgb="FFFF8585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655821</xdr:colOff>
      <xdr:row>19</xdr:row>
      <xdr:rowOff>200481</xdr:rowOff>
    </xdr:from>
    <xdr:ext cx="12277758" cy="1469954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AC99A09-7F1F-DD32-FC9C-78832BD305FF}"/>
            </a:ext>
          </a:extLst>
        </xdr:cNvPr>
        <xdr:cNvSpPr txBox="1"/>
      </xdr:nvSpPr>
      <xdr:spPr>
        <a:xfrm rot="19701636">
          <a:off x="1774240" y="7218255"/>
          <a:ext cx="12277758" cy="146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FR" sz="8800" baseline="0">
              <a:solidFill>
                <a:srgbClr val="CDCDCD">
                  <a:alpha val="30000"/>
                </a:srgbClr>
              </a:solidFill>
            </a:rPr>
            <a:t>à remettre chaque mois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1173480</xdr:colOff>
          <xdr:row>28</xdr:row>
          <xdr:rowOff>243840</xdr:rowOff>
        </xdr:from>
        <xdr:to>
          <xdr:col>12</xdr:col>
          <xdr:colOff>518160</xdr:colOff>
          <xdr:row>29</xdr:row>
          <xdr:rowOff>213360</xdr:rowOff>
        </xdr:to>
        <xdr:sp macro="" textlink="">
          <xdr:nvSpPr>
            <xdr:cNvPr id="1034" name="CheckBox1" descr="Virement bancaire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662940</xdr:colOff>
          <xdr:row>28</xdr:row>
          <xdr:rowOff>243840</xdr:rowOff>
        </xdr:from>
        <xdr:to>
          <xdr:col>13</xdr:col>
          <xdr:colOff>7620</xdr:colOff>
          <xdr:row>29</xdr:row>
          <xdr:rowOff>213360</xdr:rowOff>
        </xdr:to>
        <xdr:sp macro="" textlink="">
          <xdr:nvSpPr>
            <xdr:cNvPr id="1035" name="CheckBox2" descr="Virement bancaire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theme="4" tint="-0.249977111117893"/>
    <pageSetUpPr fitToPage="1"/>
  </sheetPr>
  <dimension ref="A1:Q33"/>
  <sheetViews>
    <sheetView showGridLines="0" tabSelected="1" topLeftCell="A6" zoomScale="62" zoomScaleNormal="62" zoomScalePageLayoutView="34" workbookViewId="0">
      <selection activeCell="P6" sqref="P6"/>
    </sheetView>
  </sheetViews>
  <sheetFormatPr baseColWidth="10" defaultRowHeight="13.8" x14ac:dyDescent="0.25"/>
  <cols>
    <col min="1" max="1" width="11.5546875" style="7"/>
    <col min="2" max="2" width="4.77734375" style="7" customWidth="1"/>
    <col min="3" max="3" width="16.88671875" style="7" customWidth="1"/>
    <col min="4" max="4" width="58.5546875" style="7" customWidth="1"/>
    <col min="5" max="6" width="15.77734375" style="7" customWidth="1"/>
    <col min="7" max="14" width="22.77734375" style="7" customWidth="1"/>
    <col min="15" max="15" width="5.88671875" style="7" customWidth="1"/>
    <col min="16" max="16" width="17.33203125" style="7" customWidth="1"/>
    <col min="17" max="16384" width="11.5546875" style="7"/>
  </cols>
  <sheetData>
    <row r="1" spans="1:15" ht="69.599999999999994" customHeight="1" x14ac:dyDescent="0.25"/>
    <row r="2" spans="1:15" ht="40.799999999999997" customHeight="1" x14ac:dyDescent="0.25">
      <c r="B2" s="71" t="s">
        <v>2</v>
      </c>
      <c r="C2" s="71"/>
      <c r="D2" s="71"/>
      <c r="E2" s="78">
        <v>45292</v>
      </c>
      <c r="F2" s="78"/>
      <c r="G2" s="8"/>
      <c r="H2" s="70" t="s">
        <v>3</v>
      </c>
      <c r="I2" s="70"/>
      <c r="J2" s="70"/>
      <c r="K2" s="70"/>
      <c r="L2" s="70"/>
      <c r="M2" s="70"/>
    </row>
    <row r="4" spans="1:15" ht="40.049999999999997" customHeight="1" x14ac:dyDescent="0.25">
      <c r="A4" s="9"/>
      <c r="H4" s="62" t="s">
        <v>10</v>
      </c>
      <c r="I4" s="62"/>
      <c r="J4" s="75"/>
      <c r="K4" s="76"/>
      <c r="L4" s="76"/>
      <c r="M4" s="77"/>
      <c r="N4" s="9"/>
      <c r="O4" s="9"/>
    </row>
    <row r="5" spans="1:15" ht="10.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1"/>
      <c r="K5" s="12"/>
      <c r="L5" s="10"/>
      <c r="M5" s="10"/>
      <c r="N5" s="10"/>
      <c r="O5" s="10"/>
    </row>
    <row r="6" spans="1:15" ht="39" customHeight="1" x14ac:dyDescent="0.25">
      <c r="A6" s="10"/>
      <c r="B6" s="13"/>
      <c r="C6" s="14" t="s">
        <v>4</v>
      </c>
      <c r="D6" s="86"/>
      <c r="E6" s="86"/>
      <c r="F6" s="86"/>
      <c r="G6" s="86"/>
      <c r="H6" s="86"/>
      <c r="I6" s="86"/>
      <c r="J6" s="86"/>
      <c r="K6" s="86"/>
      <c r="L6" s="15"/>
      <c r="M6" s="16"/>
      <c r="N6" s="16"/>
      <c r="O6" s="10"/>
    </row>
    <row r="8" spans="1:15" ht="18.899999999999999" customHeight="1" thickBot="1" x14ac:dyDescent="0.3"/>
    <row r="9" spans="1:15" ht="50.4" customHeight="1" x14ac:dyDescent="0.25">
      <c r="B9" s="81" t="s">
        <v>8</v>
      </c>
      <c r="C9" s="73" t="s">
        <v>21</v>
      </c>
      <c r="D9" s="73" t="s">
        <v>20</v>
      </c>
      <c r="E9" s="73" t="s">
        <v>19</v>
      </c>
      <c r="F9" s="73"/>
      <c r="G9" s="73" t="s">
        <v>9</v>
      </c>
      <c r="H9" s="73"/>
      <c r="I9" s="73"/>
      <c r="J9" s="73"/>
      <c r="K9" s="73"/>
      <c r="L9" s="73"/>
      <c r="M9" s="73"/>
      <c r="N9" s="85"/>
      <c r="O9" s="63" t="s">
        <v>23</v>
      </c>
    </row>
    <row r="10" spans="1:15" ht="27" customHeight="1" x14ac:dyDescent="0.25">
      <c r="B10" s="82"/>
      <c r="C10" s="74"/>
      <c r="D10" s="74"/>
      <c r="E10" s="74"/>
      <c r="F10" s="74"/>
      <c r="G10" s="17">
        <v>62571000</v>
      </c>
      <c r="H10" s="17">
        <v>62511010</v>
      </c>
      <c r="I10" s="17">
        <v>62511020</v>
      </c>
      <c r="J10" s="17">
        <v>62511031</v>
      </c>
      <c r="K10" s="17">
        <v>62511032</v>
      </c>
      <c r="L10" s="17">
        <v>62572000</v>
      </c>
      <c r="M10" s="17">
        <v>60640000</v>
      </c>
      <c r="N10" s="18" t="s">
        <v>11</v>
      </c>
      <c r="O10" s="63"/>
    </row>
    <row r="11" spans="1:15" ht="75" customHeight="1" thickBot="1" x14ac:dyDescent="0.3">
      <c r="B11" s="83"/>
      <c r="C11" s="84"/>
      <c r="D11" s="84"/>
      <c r="E11" s="19" t="s">
        <v>0</v>
      </c>
      <c r="F11" s="19" t="s">
        <v>1</v>
      </c>
      <c r="G11" s="19" t="s">
        <v>18</v>
      </c>
      <c r="H11" s="19" t="s">
        <v>17</v>
      </c>
      <c r="I11" s="19" t="s">
        <v>16</v>
      </c>
      <c r="J11" s="19" t="s">
        <v>15</v>
      </c>
      <c r="K11" s="19" t="s">
        <v>14</v>
      </c>
      <c r="L11" s="19" t="s">
        <v>13</v>
      </c>
      <c r="M11" s="19" t="s">
        <v>12</v>
      </c>
      <c r="N11" s="20" t="s">
        <v>22</v>
      </c>
      <c r="O11" s="63"/>
    </row>
    <row r="12" spans="1:15" s="21" customFormat="1" ht="19.95" customHeight="1" x14ac:dyDescent="0.25">
      <c r="B12" s="22">
        <v>1</v>
      </c>
      <c r="C12" s="44">
        <v>45304</v>
      </c>
      <c r="D12" s="45" t="s">
        <v>24</v>
      </c>
      <c r="E12" s="46">
        <v>5</v>
      </c>
      <c r="F12" s="47">
        <v>250</v>
      </c>
      <c r="G12" s="48">
        <v>22.5</v>
      </c>
      <c r="H12" s="41"/>
      <c r="I12" s="41">
        <v>10.5</v>
      </c>
      <c r="J12" s="2" cm="1">
        <f t="array" ref="J12">IF(E12&lt;&gt;"",(LOOKUP(E12,'Indemnités Km'!$C$3:$C$9,F12*('Indemnités Km'!$D$3:$D$9))),"")</f>
        <v>117</v>
      </c>
      <c r="K12" s="41"/>
      <c r="L12" s="41"/>
      <c r="M12" s="3"/>
      <c r="N12" s="3"/>
      <c r="O12" s="23" t="s">
        <v>25</v>
      </c>
    </row>
    <row r="13" spans="1:15" ht="19.95" customHeight="1" x14ac:dyDescent="0.25">
      <c r="B13" s="24">
        <f>+B12+1</f>
        <v>2</v>
      </c>
      <c r="C13" s="49">
        <v>45311</v>
      </c>
      <c r="D13" s="50" t="s">
        <v>29</v>
      </c>
      <c r="E13" s="51">
        <v>6</v>
      </c>
      <c r="F13" s="52">
        <v>62</v>
      </c>
      <c r="G13" s="53"/>
      <c r="H13" s="42">
        <v>5.2</v>
      </c>
      <c r="I13" s="42"/>
      <c r="J13" s="2" cm="1">
        <f t="array" ref="J13">IF(E13&lt;&gt;"",(LOOKUP(E13,'Indemnités Km'!$C$3:$C$9,F13*('Indemnités Km'!$D$3:$D$9))),"")</f>
        <v>37.571999999999996</v>
      </c>
      <c r="K13" s="42"/>
      <c r="L13" s="42"/>
      <c r="M13" s="4"/>
      <c r="N13" s="4"/>
      <c r="O13" s="25" t="s">
        <v>25</v>
      </c>
    </row>
    <row r="14" spans="1:15" ht="19.95" customHeight="1" x14ac:dyDescent="0.25">
      <c r="B14" s="26">
        <f t="shared" ref="B14:B23" si="0">+B13+1</f>
        <v>3</v>
      </c>
      <c r="C14" s="54"/>
      <c r="D14" s="55"/>
      <c r="E14" s="56">
        <v>7</v>
      </c>
      <c r="F14" s="57">
        <v>52</v>
      </c>
      <c r="G14" s="58"/>
      <c r="H14" s="43"/>
      <c r="I14" s="43"/>
      <c r="J14" s="2" cm="1">
        <f t="array" ref="J14">IF(E14&lt;&gt;"",(LOOKUP(E14,'Indemnités Km'!$C$3:$C$9,F14*('Indemnités Km'!$D$3:$D$9))),"")</f>
        <v>31.512</v>
      </c>
      <c r="K14" s="43"/>
      <c r="L14" s="43"/>
      <c r="M14" s="1"/>
      <c r="N14" s="1"/>
      <c r="O14" s="25"/>
    </row>
    <row r="15" spans="1:15" ht="19.95" customHeight="1" x14ac:dyDescent="0.25">
      <c r="B15" s="26">
        <f t="shared" si="0"/>
        <v>4</v>
      </c>
      <c r="C15" s="54"/>
      <c r="D15" s="55"/>
      <c r="E15" s="56"/>
      <c r="F15" s="57"/>
      <c r="G15" s="58"/>
      <c r="H15" s="43"/>
      <c r="I15" s="43"/>
      <c r="J15" s="2" t="str" cm="1">
        <f t="array" ref="J15">IF(E15&lt;&gt;"",(LOOKUP(E15,'Indemnités Km'!$C$3:$C$9,F15*('Indemnités Km'!$D$3:$D$9))),"")</f>
        <v/>
      </c>
      <c r="K15" s="43"/>
      <c r="L15" s="43"/>
      <c r="M15" s="1"/>
      <c r="N15" s="1"/>
      <c r="O15" s="25"/>
    </row>
    <row r="16" spans="1:15" ht="19.95" customHeight="1" x14ac:dyDescent="0.25">
      <c r="B16" s="26">
        <f t="shared" si="0"/>
        <v>5</v>
      </c>
      <c r="C16" s="54"/>
      <c r="D16" s="55"/>
      <c r="E16" s="56"/>
      <c r="F16" s="57"/>
      <c r="G16" s="58"/>
      <c r="H16" s="43"/>
      <c r="I16" s="43"/>
      <c r="J16" s="2" t="str" cm="1">
        <f t="array" ref="J16">IF(E16&lt;&gt;"",(LOOKUP(E16,'Indemnités Km'!$C$3:$C$9,F16*('Indemnités Km'!$D$3:$D$9))),"")</f>
        <v/>
      </c>
      <c r="K16" s="43"/>
      <c r="L16" s="43"/>
      <c r="M16" s="1"/>
      <c r="N16" s="1"/>
      <c r="O16" s="25"/>
    </row>
    <row r="17" spans="1:17" ht="19.95" customHeight="1" x14ac:dyDescent="0.25">
      <c r="B17" s="26">
        <f t="shared" si="0"/>
        <v>6</v>
      </c>
      <c r="C17" s="54"/>
      <c r="D17" s="55"/>
      <c r="E17" s="56"/>
      <c r="F17" s="57"/>
      <c r="G17" s="58"/>
      <c r="H17" s="43"/>
      <c r="I17" s="43"/>
      <c r="J17" s="2" t="str" cm="1">
        <f t="array" ref="J17">IF(E17&lt;&gt;"",(LOOKUP(E17,'Indemnités Km'!$C$3:$C$9,F17*('Indemnités Km'!$D$3:$D$9))),"")</f>
        <v/>
      </c>
      <c r="K17" s="43"/>
      <c r="L17" s="43"/>
      <c r="M17" s="1"/>
      <c r="N17" s="1"/>
      <c r="O17" s="25"/>
    </row>
    <row r="18" spans="1:17" ht="19.95" customHeight="1" x14ac:dyDescent="0.25">
      <c r="B18" s="26">
        <f t="shared" si="0"/>
        <v>7</v>
      </c>
      <c r="C18" s="54"/>
      <c r="D18" s="55"/>
      <c r="E18" s="56"/>
      <c r="F18" s="57"/>
      <c r="G18" s="58"/>
      <c r="H18" s="43"/>
      <c r="I18" s="43"/>
      <c r="J18" s="2" t="str" cm="1">
        <f t="array" ref="J18">IF(E18&lt;&gt;"",(LOOKUP(E18,'Indemnités Km'!$C$3:$C$9,F18*('Indemnités Km'!$D$3:$D$9))),"")</f>
        <v/>
      </c>
      <c r="K18" s="43"/>
      <c r="L18" s="43"/>
      <c r="M18" s="1"/>
      <c r="N18" s="1"/>
      <c r="O18" s="25"/>
    </row>
    <row r="19" spans="1:17" ht="19.95" customHeight="1" x14ac:dyDescent="0.25">
      <c r="B19" s="26">
        <f t="shared" si="0"/>
        <v>8</v>
      </c>
      <c r="C19" s="54"/>
      <c r="D19" s="55"/>
      <c r="E19" s="56"/>
      <c r="F19" s="57"/>
      <c r="G19" s="58"/>
      <c r="H19" s="43"/>
      <c r="I19" s="43"/>
      <c r="J19" s="2" t="str" cm="1">
        <f t="array" ref="J19">IF(E19&lt;&gt;"",(LOOKUP(E19,'Indemnités Km'!$C$3:$C$9,F19*('Indemnités Km'!$D$3:$D$9))),"")</f>
        <v/>
      </c>
      <c r="K19" s="43"/>
      <c r="L19" s="43"/>
      <c r="M19" s="1"/>
      <c r="N19" s="1"/>
      <c r="O19" s="25"/>
    </row>
    <row r="20" spans="1:17" ht="19.95" customHeight="1" x14ac:dyDescent="0.25">
      <c r="B20" s="26">
        <f t="shared" si="0"/>
        <v>9</v>
      </c>
      <c r="C20" s="54"/>
      <c r="D20" s="55"/>
      <c r="E20" s="56"/>
      <c r="F20" s="57"/>
      <c r="G20" s="58"/>
      <c r="H20" s="43"/>
      <c r="I20" s="43"/>
      <c r="J20" s="2" t="str" cm="1">
        <f t="array" ref="J20">IF(E20&lt;&gt;"",(LOOKUP(E20,'Indemnités Km'!$C$3:$C$9,F20*('Indemnités Km'!$D$3:$D$9))),"")</f>
        <v/>
      </c>
      <c r="K20" s="43"/>
      <c r="L20" s="43"/>
      <c r="M20" s="1"/>
      <c r="N20" s="1"/>
      <c r="O20" s="25"/>
    </row>
    <row r="21" spans="1:17" ht="19.95" customHeight="1" x14ac:dyDescent="0.25">
      <c r="B21" s="26">
        <f t="shared" si="0"/>
        <v>10</v>
      </c>
      <c r="C21" s="54"/>
      <c r="D21" s="55"/>
      <c r="E21" s="56"/>
      <c r="F21" s="57"/>
      <c r="G21" s="58"/>
      <c r="H21" s="43"/>
      <c r="I21" s="43"/>
      <c r="J21" s="2" t="str" cm="1">
        <f t="array" ref="J21">IF(E21&lt;&gt;"",(LOOKUP(E21,'Indemnités Km'!$C$3:$C$9,F21*('Indemnités Km'!$D$3:$D$9))),"")</f>
        <v/>
      </c>
      <c r="K21" s="43"/>
      <c r="L21" s="43"/>
      <c r="M21" s="1"/>
      <c r="N21" s="1"/>
      <c r="O21" s="25"/>
    </row>
    <row r="22" spans="1:17" ht="19.95" customHeight="1" x14ac:dyDescent="0.25">
      <c r="B22" s="26">
        <f t="shared" si="0"/>
        <v>11</v>
      </c>
      <c r="C22" s="54"/>
      <c r="D22" s="55"/>
      <c r="E22" s="56"/>
      <c r="F22" s="57"/>
      <c r="G22" s="58"/>
      <c r="H22" s="43"/>
      <c r="I22" s="43"/>
      <c r="J22" s="2" t="str" cm="1">
        <f t="array" ref="J22">IF(E22&lt;&gt;"",(LOOKUP(E22,'Indemnités Km'!$C$3:$C$9,F22*('Indemnités Km'!$D$3:$D$9))),"")</f>
        <v/>
      </c>
      <c r="K22" s="43"/>
      <c r="L22" s="43"/>
      <c r="M22" s="1"/>
      <c r="N22" s="1"/>
      <c r="O22" s="25"/>
    </row>
    <row r="23" spans="1:17" ht="19.95" customHeight="1" x14ac:dyDescent="0.25">
      <c r="B23" s="26">
        <f t="shared" si="0"/>
        <v>12</v>
      </c>
      <c r="C23" s="54"/>
      <c r="D23" s="55"/>
      <c r="E23" s="56"/>
      <c r="F23" s="57"/>
      <c r="G23" s="58"/>
      <c r="H23" s="43"/>
      <c r="I23" s="43"/>
      <c r="J23" s="2" t="str" cm="1">
        <f t="array" ref="J23">IF(E23&lt;&gt;"",(LOOKUP(E23,'Indemnités Km'!$C$3:$C$9,F23*('Indemnités Km'!$D$3:$D$9))),"")</f>
        <v/>
      </c>
      <c r="K23" s="43"/>
      <c r="L23" s="43"/>
      <c r="M23" s="1"/>
      <c r="N23" s="1"/>
      <c r="O23" s="25"/>
    </row>
    <row r="24" spans="1:17" ht="33.6" customHeight="1" x14ac:dyDescent="0.25">
      <c r="B24" s="67" t="s">
        <v>6</v>
      </c>
      <c r="C24" s="68"/>
      <c r="D24" s="68"/>
      <c r="E24" s="68"/>
      <c r="F24" s="68"/>
      <c r="G24" s="27">
        <f>SUM(G12:G23)</f>
        <v>22.5</v>
      </c>
      <c r="H24" s="27">
        <f t="shared" ref="H24:N24" si="1">SUM(H12:H23)</f>
        <v>5.2</v>
      </c>
      <c r="I24" s="27">
        <f t="shared" si="1"/>
        <v>10.5</v>
      </c>
      <c r="J24" s="27">
        <f t="shared" si="1"/>
        <v>186.084</v>
      </c>
      <c r="K24" s="27">
        <f t="shared" si="1"/>
        <v>0</v>
      </c>
      <c r="L24" s="27">
        <f t="shared" si="1"/>
        <v>0</v>
      </c>
      <c r="M24" s="27">
        <f t="shared" si="1"/>
        <v>0</v>
      </c>
      <c r="N24" s="27">
        <f t="shared" si="1"/>
        <v>0</v>
      </c>
      <c r="O24" s="25"/>
    </row>
    <row r="25" spans="1:17" ht="14.4" x14ac:dyDescent="0.3">
      <c r="Q25"/>
    </row>
    <row r="27" spans="1:17" ht="19.95" customHeight="1" x14ac:dyDescent="0.25">
      <c r="A27" s="28"/>
      <c r="G27" s="79" t="s">
        <v>5</v>
      </c>
      <c r="H27" s="79"/>
      <c r="I27" s="29" t="s">
        <v>26</v>
      </c>
      <c r="J27" s="5">
        <f>H24+I24+J24+K24</f>
        <v>201.78399999999999</v>
      </c>
      <c r="K27" s="30"/>
      <c r="L27" s="64" t="s">
        <v>6</v>
      </c>
      <c r="M27" s="64"/>
      <c r="N27" s="65">
        <f>SUM(G24:N24)</f>
        <v>224.28399999999999</v>
      </c>
      <c r="O27" s="28"/>
    </row>
    <row r="28" spans="1:17" ht="19.95" customHeight="1" x14ac:dyDescent="0.25">
      <c r="A28" s="28"/>
      <c r="B28" s="12"/>
      <c r="C28" s="12"/>
      <c r="G28" s="79"/>
      <c r="H28" s="79"/>
      <c r="I28" s="29" t="s">
        <v>27</v>
      </c>
      <c r="J28" s="5">
        <f>G24+L24</f>
        <v>22.5</v>
      </c>
      <c r="L28" s="64"/>
      <c r="M28" s="64"/>
      <c r="N28" s="65"/>
      <c r="O28" s="28"/>
    </row>
    <row r="29" spans="1:17" ht="19.95" customHeight="1" x14ac:dyDescent="0.4">
      <c r="A29" s="28"/>
      <c r="B29" s="28"/>
      <c r="C29" s="28"/>
      <c r="G29" s="79"/>
      <c r="H29" s="79"/>
      <c r="I29" s="29">
        <v>60640000</v>
      </c>
      <c r="J29" s="5">
        <f>M24</f>
        <v>0</v>
      </c>
      <c r="L29" s="39" t="s">
        <v>7</v>
      </c>
      <c r="M29" s="40">
        <v>10</v>
      </c>
      <c r="N29" s="66">
        <v>20</v>
      </c>
      <c r="O29" s="28"/>
      <c r="Q29" s="31"/>
    </row>
    <row r="30" spans="1:17" ht="19.95" customHeight="1" x14ac:dyDescent="0.25">
      <c r="A30" s="32"/>
      <c r="B30" s="33"/>
      <c r="C30" s="33"/>
      <c r="G30" s="79"/>
      <c r="H30" s="79"/>
      <c r="I30" s="29" t="s">
        <v>11</v>
      </c>
      <c r="J30" s="5">
        <f>N24</f>
        <v>0</v>
      </c>
      <c r="L30" s="69"/>
      <c r="M30" s="69"/>
      <c r="N30" s="66"/>
      <c r="O30" s="32"/>
    </row>
    <row r="31" spans="1:17" ht="40.799999999999997" customHeight="1" x14ac:dyDescent="0.25">
      <c r="A31" s="32"/>
      <c r="B31" s="12"/>
      <c r="C31" s="12"/>
      <c r="G31" s="79"/>
      <c r="H31" s="79"/>
      <c r="I31" s="34" t="s">
        <v>6</v>
      </c>
      <c r="J31" s="6">
        <f>SUM(J27:J30)</f>
        <v>224.28399999999999</v>
      </c>
      <c r="L31" s="80" t="str">
        <f>IF(N29&gt;N27,"À REMBOURSER","À PAYER")</f>
        <v>À PAYER</v>
      </c>
      <c r="M31" s="80"/>
      <c r="N31" s="35">
        <f>N27-N29</f>
        <v>204.28399999999999</v>
      </c>
      <c r="O31" s="32"/>
    </row>
    <row r="32" spans="1:17" ht="28.2" customHeight="1" x14ac:dyDescent="0.25">
      <c r="A32" s="32"/>
      <c r="G32" s="36" t="s">
        <v>30</v>
      </c>
      <c r="H32" s="36"/>
      <c r="I32" s="36"/>
      <c r="J32" s="36"/>
      <c r="K32" s="37"/>
      <c r="L32" s="72" t="s">
        <v>28</v>
      </c>
      <c r="M32" s="72"/>
      <c r="N32" s="72"/>
      <c r="O32" s="32"/>
    </row>
    <row r="33" spans="1:15" ht="81.599999999999994" customHeight="1" x14ac:dyDescent="0.25">
      <c r="A33" s="32"/>
      <c r="G33" s="59"/>
      <c r="H33" s="60"/>
      <c r="I33" s="60"/>
      <c r="J33" s="61"/>
      <c r="K33" s="38"/>
      <c r="L33" s="59"/>
      <c r="M33" s="60"/>
      <c r="N33" s="61"/>
      <c r="O33" s="32"/>
    </row>
  </sheetData>
  <sheetProtection selectLockedCells="1"/>
  <mergeCells count="22">
    <mergeCell ref="B24:F24"/>
    <mergeCell ref="L30:M30"/>
    <mergeCell ref="G33:J33"/>
    <mergeCell ref="H2:M2"/>
    <mergeCell ref="B2:D2"/>
    <mergeCell ref="L32:N32"/>
    <mergeCell ref="E9:F10"/>
    <mergeCell ref="J4:M4"/>
    <mergeCell ref="E2:F2"/>
    <mergeCell ref="G27:H31"/>
    <mergeCell ref="L31:M31"/>
    <mergeCell ref="B9:B11"/>
    <mergeCell ref="C9:C11"/>
    <mergeCell ref="D9:D11"/>
    <mergeCell ref="G9:N9"/>
    <mergeCell ref="D6:K6"/>
    <mergeCell ref="L33:N33"/>
    <mergeCell ref="H4:I4"/>
    <mergeCell ref="O9:O11"/>
    <mergeCell ref="L27:M28"/>
    <mergeCell ref="N27:N28"/>
    <mergeCell ref="N29:N30"/>
  </mergeCells>
  <conditionalFormatting sqref="O12:O23">
    <cfRule type="containsBlanks" dxfId="0" priority="4">
      <formula>LEN(TRIM(O12))=0</formula>
    </cfRule>
  </conditionalFormatting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Footer>&amp;L&amp;12&amp;K09-049Nom du fichier&amp;CNom de l'onglet&amp;RDate</oddFooter>
  </headerFooter>
  <drawing r:id="rId2"/>
  <legacyDrawing r:id="rId3"/>
  <controls>
    <mc:AlternateContent xmlns:mc="http://schemas.openxmlformats.org/markup-compatibility/2006">
      <mc:Choice Requires="x14">
        <control shapeId="1034" r:id="rId4" name="CheckBox1">
          <controlPr defaultSize="0" autoLine="0" altText="Virement bancaire" r:id="rId5">
            <anchor moveWithCells="1">
              <from>
                <xdr:col>11</xdr:col>
                <xdr:colOff>1173480</xdr:colOff>
                <xdr:row>28</xdr:row>
                <xdr:rowOff>243840</xdr:rowOff>
              </from>
              <to>
                <xdr:col>12</xdr:col>
                <xdr:colOff>518160</xdr:colOff>
                <xdr:row>29</xdr:row>
                <xdr:rowOff>213360</xdr:rowOff>
              </to>
            </anchor>
          </controlPr>
        </control>
      </mc:Choice>
      <mc:Fallback>
        <control shapeId="1034" r:id="rId4" name="CheckBox1"/>
      </mc:Fallback>
    </mc:AlternateContent>
    <mc:AlternateContent xmlns:mc="http://schemas.openxmlformats.org/markup-compatibility/2006">
      <mc:Choice Requires="x14">
        <control shapeId="1035" r:id="rId6" name="CheckBox2">
          <controlPr defaultSize="0" autoLine="0" altText="Virement bancaire" r:id="rId7">
            <anchor moveWithCells="1">
              <from>
                <xdr:col>12</xdr:col>
                <xdr:colOff>662940</xdr:colOff>
                <xdr:row>28</xdr:row>
                <xdr:rowOff>243840</xdr:rowOff>
              </from>
              <to>
                <xdr:col>13</xdr:col>
                <xdr:colOff>7620</xdr:colOff>
                <xdr:row>29</xdr:row>
                <xdr:rowOff>213360</xdr:rowOff>
              </to>
            </anchor>
          </controlPr>
        </control>
      </mc:Choice>
      <mc:Fallback>
        <control shapeId="1035" r:id="rId6" name="CheckBox2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4B30399B-51F2-46DC-8929-DD5733B354E3}">
            <xm:f>NOT(ISERROR(SEARCH("X",O12)))</xm:f>
            <xm:f>"X"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O12:O23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24337-2E29-49F5-BE94-12C665F15A6D}">
  <dimension ref="C2:E9"/>
  <sheetViews>
    <sheetView workbookViewId="0">
      <selection activeCell="H21" sqref="H21"/>
    </sheetView>
  </sheetViews>
  <sheetFormatPr baseColWidth="10" defaultRowHeight="14.4" x14ac:dyDescent="0.3"/>
  <sheetData>
    <row r="2" spans="3:5" x14ac:dyDescent="0.3">
      <c r="C2" s="88" t="s">
        <v>0</v>
      </c>
      <c r="D2" s="88" t="s">
        <v>31</v>
      </c>
    </row>
    <row r="3" spans="3:5" x14ac:dyDescent="0.3">
      <c r="C3" s="89">
        <v>1</v>
      </c>
      <c r="D3" s="89">
        <v>0.39500000000000002</v>
      </c>
      <c r="E3" s="87"/>
    </row>
    <row r="4" spans="3:5" x14ac:dyDescent="0.3">
      <c r="C4" s="88">
        <v>2</v>
      </c>
      <c r="D4" s="89">
        <v>0.39500000000000002</v>
      </c>
      <c r="E4" s="87"/>
    </row>
    <row r="5" spans="3:5" x14ac:dyDescent="0.3">
      <c r="C5" s="88">
        <v>3</v>
      </c>
      <c r="D5" s="89">
        <v>0.46800000000000003</v>
      </c>
    </row>
    <row r="6" spans="3:5" x14ac:dyDescent="0.3">
      <c r="C6" s="88">
        <v>4</v>
      </c>
      <c r="D6" s="89">
        <v>0.46800000000000003</v>
      </c>
    </row>
    <row r="7" spans="3:5" x14ac:dyDescent="0.3">
      <c r="C7" s="88">
        <v>5</v>
      </c>
      <c r="D7" s="89">
        <v>0.46800000000000003</v>
      </c>
    </row>
    <row r="8" spans="3:5" x14ac:dyDescent="0.3">
      <c r="C8" s="89">
        <v>6</v>
      </c>
      <c r="D8" s="89">
        <v>0.60599999999999998</v>
      </c>
    </row>
    <row r="9" spans="3:5" x14ac:dyDescent="0.3">
      <c r="C9" s="89">
        <v>7</v>
      </c>
      <c r="D9" s="89">
        <v>0.60599999999999998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détail des frais</vt:lpstr>
      <vt:lpstr>Indemnités Km</vt:lpstr>
      <vt:lpstr>'détail des frais'!Zone_d_impression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Note de frais</dc:title>
  <dc:creator>Fabienne Mauri</dc:creator>
  <cp:keywords>note de frais</cp:keywords>
  <cp:lastModifiedBy>fabienne mauri</cp:lastModifiedBy>
  <cp:lastPrinted>2024-08-26T11:55:41Z</cp:lastPrinted>
  <dcterms:created xsi:type="dcterms:W3CDTF">2013-08-25T16:15:11Z</dcterms:created>
  <dcterms:modified xsi:type="dcterms:W3CDTF">2024-08-27T19:00:36Z</dcterms:modified>
  <cp:category>tableur</cp:category>
</cp:coreProperties>
</file>